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ya.jakupova\Documents\01_HID\01_Pricing\PACS Pricing\02_HID_PRICE_for_CUSTOMERS\2026_ПРАЙС_для_КЛИЕНТОВ\"/>
    </mc:Choice>
  </mc:AlternateContent>
  <xr:revisionPtr revIDLastSave="0" documentId="13_ncr:1_{096E2C6E-A72E-4670-B1F2-4294FB7952B2}" xr6:coauthVersionLast="47" xr6:coauthVersionMax="47" xr10:uidLastSave="{00000000-0000-0000-0000-000000000000}"/>
  <bookViews>
    <workbookView xWindow="-108" yWindow="-108" windowWidth="23256" windowHeight="12456" tabRatio="904" firstSheet="3" activeTab="11" xr2:uid="{123E9A48-E6BC-4764-A19B-BE554C545708}"/>
  </bookViews>
  <sheets>
    <sheet name="ОГЛАВЛЕНИЕ" sheetId="16" r:id="rId1"/>
    <sheet name="Считыватели" sheetId="1" r:id="rId2"/>
    <sheet name="Аксессуары" sheetId="4" r:id="rId3"/>
    <sheet name="Мобильный доступ" sheetId="3" r:id="rId4"/>
    <sheet name="Карты SEOS" sheetId="5" r:id="rId5"/>
    <sheet name="Карты iCLASS SE" sheetId="6" r:id="rId6"/>
    <sheet name="Карты iCLASS" sheetId="9" r:id="rId7"/>
    <sheet name="Карты Mifare" sheetId="12" r:id="rId8"/>
    <sheet name="Карты UHF" sheetId="11" r:id="rId9"/>
    <sheet name="Карты PROX" sheetId="7" r:id="rId10"/>
    <sheet name="Программирование" sheetId="8" r:id="rId11"/>
    <sheet name="Рекомендации" sheetId="15" r:id="rId12"/>
    <sheet name="ПОЛНЫЙ ПРАЙС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3" i="14" l="1"/>
  <c r="D194" i="14"/>
  <c r="D195" i="14"/>
  <c r="D192" i="14"/>
  <c r="D191" i="14"/>
  <c r="D185" i="14"/>
  <c r="D186" i="14"/>
  <c r="D187" i="14"/>
  <c r="D188" i="14"/>
  <c r="D189" i="14"/>
  <c r="D190" i="14"/>
  <c r="D184" i="14"/>
  <c r="D174" i="14"/>
  <c r="D175" i="14"/>
  <c r="D176" i="14"/>
  <c r="D177" i="14"/>
  <c r="D178" i="14"/>
  <c r="D179" i="14"/>
  <c r="D180" i="14"/>
  <c r="D181" i="14"/>
  <c r="D182" i="14"/>
  <c r="D183" i="14"/>
  <c r="D173" i="14"/>
  <c r="D172" i="14"/>
  <c r="D170" i="14"/>
  <c r="D171" i="14"/>
  <c r="D169" i="14"/>
  <c r="D167" i="14"/>
  <c r="D168" i="14"/>
  <c r="D166" i="14"/>
  <c r="D165" i="14"/>
  <c r="D159" i="14"/>
  <c r="D160" i="14"/>
  <c r="D161" i="14"/>
  <c r="D162" i="14"/>
  <c r="D163" i="14"/>
  <c r="D164" i="14"/>
  <c r="D158" i="14"/>
  <c r="D157" i="14"/>
  <c r="D156" i="14"/>
  <c r="D155" i="14"/>
  <c r="D148" i="14"/>
  <c r="D149" i="14"/>
  <c r="D150" i="14"/>
  <c r="D151" i="14"/>
  <c r="D152" i="14"/>
  <c r="D153" i="14"/>
  <c r="D154" i="14"/>
  <c r="D147" i="14"/>
  <c r="D146" i="14"/>
  <c r="D145" i="14"/>
  <c r="D135" i="14"/>
  <c r="D136" i="14"/>
  <c r="D137" i="14"/>
  <c r="D138" i="14"/>
  <c r="D139" i="14"/>
  <c r="D140" i="14"/>
  <c r="D141" i="14"/>
  <c r="D142" i="14"/>
  <c r="D143" i="14"/>
  <c r="D144" i="14"/>
  <c r="D134" i="14"/>
  <c r="D133" i="14"/>
  <c r="D132" i="14"/>
  <c r="D131" i="14"/>
  <c r="D130" i="14"/>
  <c r="D123" i="14"/>
  <c r="D124" i="14"/>
  <c r="D125" i="14"/>
  <c r="D126" i="14"/>
  <c r="D127" i="14"/>
  <c r="D128" i="14"/>
  <c r="D129" i="14"/>
  <c r="D122" i="14"/>
  <c r="D93" i="14"/>
  <c r="D94" i="14"/>
  <c r="D95" i="14"/>
  <c r="D96" i="14"/>
  <c r="D97" i="14"/>
  <c r="D98" i="14"/>
  <c r="D99" i="14"/>
  <c r="D100" i="14"/>
  <c r="D101" i="14"/>
  <c r="D102" i="14"/>
  <c r="D92" i="14"/>
  <c r="D91" i="14"/>
  <c r="D80" i="14"/>
  <c r="D81" i="14"/>
  <c r="D82" i="14"/>
  <c r="D83" i="14"/>
  <c r="D84" i="14"/>
  <c r="D85" i="14"/>
  <c r="D86" i="14"/>
  <c r="D87" i="14"/>
  <c r="D88" i="14"/>
  <c r="D89" i="14"/>
  <c r="D90" i="14"/>
  <c r="D79" i="14"/>
  <c r="D104" i="14"/>
  <c r="D105" i="14"/>
  <c r="D106" i="14"/>
  <c r="D103" i="14"/>
  <c r="D108" i="14"/>
  <c r="D109" i="14"/>
  <c r="D110" i="14"/>
  <c r="D107" i="14"/>
  <c r="D121" i="14"/>
  <c r="D120" i="14"/>
  <c r="D118" i="14"/>
  <c r="D119" i="14"/>
  <c r="D117" i="14"/>
  <c r="D113" i="14"/>
  <c r="D114" i="14"/>
  <c r="D115" i="14"/>
  <c r="D116" i="14"/>
  <c r="D112" i="14"/>
  <c r="D111" i="14"/>
  <c r="D61" i="14" l="1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8" i="14"/>
  <c r="D37" i="14"/>
  <c r="D36" i="14"/>
  <c r="D35" i="14"/>
  <c r="D34" i="14"/>
  <c r="D33" i="14"/>
  <c r="D32" i="14"/>
  <c r="D31" i="14"/>
  <c r="D29" i="14"/>
  <c r="D28" i="14"/>
  <c r="D27" i="14"/>
  <c r="D26" i="14"/>
  <c r="D25" i="14"/>
  <c r="D24" i="14"/>
  <c r="D23" i="14"/>
  <c r="D22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38" i="15"/>
  <c r="D30" i="15"/>
  <c r="D29" i="15"/>
  <c r="D23" i="15"/>
  <c r="D22" i="15"/>
  <c r="D10" i="15"/>
  <c r="D9" i="15"/>
  <c r="D9" i="8"/>
  <c r="D8" i="8"/>
  <c r="D7" i="8"/>
  <c r="D6" i="8"/>
  <c r="D5" i="8"/>
  <c r="D25" i="7"/>
  <c r="D24" i="7"/>
  <c r="D23" i="7"/>
  <c r="D22" i="7"/>
  <c r="D21" i="7"/>
  <c r="D20" i="7"/>
  <c r="D26" i="7"/>
  <c r="D17" i="7"/>
  <c r="D16" i="7"/>
  <c r="D15" i="7"/>
  <c r="D14" i="7"/>
  <c r="D13" i="7"/>
  <c r="D12" i="7"/>
  <c r="D11" i="7"/>
  <c r="D10" i="7"/>
  <c r="D9" i="7"/>
  <c r="D8" i="7"/>
  <c r="D7" i="7"/>
  <c r="D6" i="7"/>
  <c r="D8" i="11"/>
  <c r="D7" i="11"/>
  <c r="D6" i="11"/>
  <c r="D19" i="12"/>
  <c r="D18" i="12"/>
  <c r="D17" i="12"/>
  <c r="D16" i="12"/>
  <c r="D13" i="12"/>
  <c r="D12" i="12"/>
  <c r="D11" i="12"/>
  <c r="D10" i="12"/>
  <c r="D9" i="12"/>
  <c r="D8" i="12"/>
  <c r="D7" i="12"/>
  <c r="D6" i="12"/>
  <c r="D33" i="9"/>
  <c r="D32" i="9"/>
  <c r="D29" i="9"/>
  <c r="D27" i="9"/>
  <c r="D26" i="9"/>
  <c r="D28" i="9"/>
  <c r="D25" i="9"/>
  <c r="D24" i="9"/>
  <c r="D23" i="9"/>
  <c r="D22" i="9"/>
  <c r="D21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20" i="6"/>
  <c r="D17" i="6"/>
  <c r="D16" i="6"/>
  <c r="D13" i="6"/>
  <c r="D12" i="6"/>
  <c r="D11" i="6"/>
  <c r="D10" i="6"/>
  <c r="D9" i="6"/>
  <c r="D8" i="6"/>
  <c r="D7" i="6"/>
  <c r="D6" i="6"/>
  <c r="D22" i="5"/>
  <c r="D19" i="5"/>
  <c r="D16" i="5"/>
  <c r="D15" i="5"/>
  <c r="D14" i="5"/>
  <c r="D11" i="5"/>
  <c r="D10" i="5"/>
  <c r="D9" i="5"/>
  <c r="D8" i="5"/>
  <c r="D7" i="5"/>
  <c r="D6" i="5"/>
  <c r="D16" i="3"/>
  <c r="D15" i="3"/>
  <c r="D14" i="3"/>
  <c r="D13" i="3"/>
  <c r="D10" i="3"/>
  <c r="D9" i="3"/>
  <c r="D8" i="3"/>
  <c r="D7" i="3"/>
  <c r="D31" i="4"/>
  <c r="D30" i="4"/>
  <c r="D29" i="4"/>
  <c r="D28" i="4"/>
  <c r="D27" i="4"/>
  <c r="D26" i="4"/>
  <c r="D25" i="4"/>
  <c r="D24" i="4"/>
  <c r="D23" i="4"/>
  <c r="D22" i="4"/>
  <c r="D21" i="4"/>
  <c r="D20" i="4"/>
  <c r="D16" i="4"/>
  <c r="D15" i="4"/>
  <c r="D14" i="4"/>
  <c r="D13" i="4"/>
  <c r="D12" i="4"/>
  <c r="D11" i="4"/>
  <c r="D10" i="4"/>
  <c r="D9" i="4"/>
  <c r="D8" i="4"/>
  <c r="D17" i="4"/>
  <c r="D7" i="4"/>
  <c r="D6" i="4"/>
  <c r="D74" i="1"/>
  <c r="D73" i="1"/>
  <c r="D70" i="1"/>
  <c r="D69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0" i="1"/>
  <c r="D49" i="1"/>
  <c r="D48" i="1"/>
  <c r="D47" i="1"/>
  <c r="D44" i="1"/>
  <c r="D43" i="1"/>
  <c r="D42" i="1"/>
  <c r="D41" i="1"/>
  <c r="D40" i="1"/>
  <c r="D39" i="1"/>
  <c r="D38" i="1"/>
  <c r="D37" i="1"/>
  <c r="D34" i="1"/>
  <c r="D33" i="1"/>
  <c r="D32" i="1"/>
  <c r="D31" i="1"/>
  <c r="D30" i="1"/>
  <c r="D29" i="1"/>
  <c r="D28" i="1"/>
  <c r="D27" i="1"/>
  <c r="D23" i="1"/>
  <c r="D24" i="1"/>
  <c r="D22" i="1"/>
  <c r="D21" i="1"/>
  <c r="D20" i="1"/>
  <c r="D19" i="1"/>
  <c r="D18" i="1"/>
  <c r="D17" i="1"/>
  <c r="D13" i="1" l="1"/>
  <c r="D12" i="1"/>
  <c r="D14" i="1"/>
  <c r="D11" i="1"/>
  <c r="D10" i="1"/>
  <c r="D9" i="1"/>
  <c r="D8" i="1"/>
  <c r="D7" i="1"/>
  <c r="F30" i="15"/>
  <c r="F29" i="15"/>
  <c r="F23" i="15"/>
  <c r="F22" i="15"/>
  <c r="F24" i="15" s="1"/>
  <c r="F10" i="15"/>
  <c r="F9" i="15"/>
  <c r="F31" i="15" l="1"/>
  <c r="F11" i="15"/>
</calcChain>
</file>

<file path=xl/sharedStrings.xml><?xml version="1.0" encoding="utf-8"?>
<sst xmlns="http://schemas.openxmlformats.org/spreadsheetml/2006/main" count="1305" uniqueCount="651">
  <si>
    <t>Артикул</t>
  </si>
  <si>
    <t>Модель</t>
  </si>
  <si>
    <t>Описание</t>
  </si>
  <si>
    <t>Розница, Тг</t>
  </si>
  <si>
    <r>
      <t>20NKS-</t>
    </r>
    <r>
      <rPr>
        <b/>
        <sz val="8"/>
        <rFont val="Arial"/>
        <family val="2"/>
        <charset val="204"/>
      </rPr>
      <t>01</t>
    </r>
    <r>
      <rPr>
        <sz val="8"/>
        <rFont val="Arial"/>
        <family val="2"/>
        <charset val="204"/>
      </rPr>
      <t>-000000</t>
    </r>
  </si>
  <si>
    <r>
      <t>Signo 20</t>
    </r>
    <r>
      <rPr>
        <b/>
        <sz val="8"/>
        <rFont val="Arial"/>
        <family val="2"/>
        <charset val="204"/>
      </rPr>
      <t xml:space="preserve"> Seos</t>
    </r>
    <r>
      <rPr>
        <sz val="8"/>
        <rFont val="Arial"/>
        <family val="2"/>
        <charset val="204"/>
      </rPr>
      <t xml:space="preserve"> Profile (каб отвод)</t>
    </r>
  </si>
  <si>
    <t>Считыватель Signo 20, черный. Seos Profile - работает с картами SeoS, SeoS BLE/NFC. Кабельный отвод (монтаж под пайку). Габариты (мм): 45x121,5x19,5.</t>
  </si>
  <si>
    <r>
      <t>20TKS-</t>
    </r>
    <r>
      <rPr>
        <b/>
        <sz val="8"/>
        <rFont val="Arial"/>
        <family val="2"/>
        <charset val="204"/>
      </rPr>
      <t>01</t>
    </r>
    <r>
      <rPr>
        <sz val="8"/>
        <rFont val="Arial"/>
        <family val="2"/>
        <charset val="204"/>
      </rPr>
      <t>-000000</t>
    </r>
  </si>
  <si>
    <r>
      <t xml:space="preserve">Signo 20 </t>
    </r>
    <r>
      <rPr>
        <b/>
        <sz val="8"/>
        <rFont val="Arial"/>
        <family val="2"/>
        <charset val="204"/>
      </rPr>
      <t>Seos</t>
    </r>
    <r>
      <rPr>
        <sz val="8"/>
        <rFont val="Arial"/>
        <family val="2"/>
        <charset val="204"/>
      </rPr>
      <t xml:space="preserve"> Profile (колодка)</t>
    </r>
  </si>
  <si>
    <t>Считыватель Signo 20, черный. Seos Profile - работает с картами SeoS, SeoS BLE/NFC. Колодка (монтаж под винт). Габариты (мм): 45x121,5x19,5.</t>
  </si>
  <si>
    <r>
      <t>20NKS-</t>
    </r>
    <r>
      <rPr>
        <b/>
        <sz val="8"/>
        <rFont val="Arial"/>
        <family val="2"/>
        <charset val="204"/>
      </rPr>
      <t>02</t>
    </r>
    <r>
      <rPr>
        <sz val="8"/>
        <rFont val="Arial"/>
        <family val="2"/>
        <charset val="204"/>
      </rPr>
      <t>-000000</t>
    </r>
  </si>
  <si>
    <r>
      <t xml:space="preserve">Signo 20 </t>
    </r>
    <r>
      <rPr>
        <b/>
        <sz val="8"/>
        <rFont val="Arial"/>
        <family val="2"/>
        <charset val="204"/>
      </rPr>
      <t>Smart</t>
    </r>
    <r>
      <rPr>
        <sz val="8"/>
        <rFont val="Arial"/>
        <family val="2"/>
        <charset val="204"/>
      </rPr>
      <t xml:space="preserve"> Profile (каб отвод)</t>
    </r>
  </si>
  <si>
    <t>Считыватель Signo 20, черный. Smart Profile - работает с картами SeoS, SeoS BLE/NFC, iCass, iClass SR, iClass SE, Mifare DESFire EV1/EV2 (Sio), Mifare Classic (Sio). Кабельный отвод (монтаж под пайку). Габариты (мм): 45x121,5x19,5.</t>
  </si>
  <si>
    <r>
      <t>20TKS-</t>
    </r>
    <r>
      <rPr>
        <b/>
        <sz val="8"/>
        <rFont val="Arial"/>
        <family val="2"/>
        <charset val="204"/>
      </rPr>
      <t>02</t>
    </r>
    <r>
      <rPr>
        <sz val="8"/>
        <rFont val="Arial"/>
        <family val="2"/>
        <charset val="204"/>
      </rPr>
      <t>-000000</t>
    </r>
  </si>
  <si>
    <r>
      <t>Signo 20</t>
    </r>
    <r>
      <rPr>
        <b/>
        <sz val="8"/>
        <rFont val="Arial"/>
        <family val="2"/>
        <charset val="204"/>
      </rPr>
      <t xml:space="preserve"> Smart</t>
    </r>
    <r>
      <rPr>
        <sz val="8"/>
        <rFont val="Arial"/>
        <family val="2"/>
        <charset val="204"/>
      </rPr>
      <t xml:space="preserve"> Profile (колодка)</t>
    </r>
  </si>
  <si>
    <t>Считыватель Signo 20, черный. Smart Profile - работает с картами SeoS, SeoS BLE/NFC, iClass SR, iClass SE, Mifare DESFire EV1/EV2 (Sio), Mifare Classic (Sio). Кабельный отвод (монтаж под винт). Габариты (мм): 45x121,5x19,5.</t>
  </si>
  <si>
    <r>
      <t>20NKS-</t>
    </r>
    <r>
      <rPr>
        <b/>
        <sz val="8"/>
        <rFont val="Arial"/>
        <family val="2"/>
        <charset val="204"/>
      </rPr>
      <t>00</t>
    </r>
    <r>
      <rPr>
        <sz val="8"/>
        <rFont val="Arial"/>
        <family val="2"/>
        <charset val="204"/>
      </rPr>
      <t>-000000</t>
    </r>
  </si>
  <si>
    <r>
      <t xml:space="preserve">Signo 20 </t>
    </r>
    <r>
      <rPr>
        <b/>
        <sz val="8"/>
        <rFont val="Arial"/>
        <family val="2"/>
        <charset val="204"/>
      </rPr>
      <t>Standard</t>
    </r>
    <r>
      <rPr>
        <sz val="8"/>
        <rFont val="Arial"/>
        <family val="2"/>
        <charset val="204"/>
      </rPr>
      <t xml:space="preserve"> Profile (каб отвод)</t>
    </r>
  </si>
  <si>
    <t>Считыватель Signo 20, черный. Standard Profile - работает с картами SeoS, SeoS BLE/NFC, iClass, iClass SR, iClass SE, Mifare/DESfire (CSN, SIO), HID Prox, INDALA, EM4102. Кабельный отвод (монтаж под пайку). Габариты (мм): 45x121,5x19,5.</t>
  </si>
  <si>
    <r>
      <t>20TKS-</t>
    </r>
    <r>
      <rPr>
        <b/>
        <sz val="8"/>
        <rFont val="Arial"/>
        <family val="2"/>
        <charset val="204"/>
      </rPr>
      <t>00</t>
    </r>
    <r>
      <rPr>
        <sz val="8"/>
        <rFont val="Arial"/>
        <family val="2"/>
        <charset val="204"/>
      </rPr>
      <t>-000000</t>
    </r>
  </si>
  <si>
    <r>
      <t xml:space="preserve">Signo 20 </t>
    </r>
    <r>
      <rPr>
        <b/>
        <sz val="8"/>
        <rFont val="Arial"/>
        <family val="2"/>
        <charset val="204"/>
      </rPr>
      <t>Standard</t>
    </r>
    <r>
      <rPr>
        <sz val="8"/>
        <rFont val="Arial"/>
        <family val="2"/>
        <charset val="204"/>
      </rPr>
      <t xml:space="preserve"> Profile (колодка)</t>
    </r>
  </si>
  <si>
    <t>Считыватель Signo 20, черный. Standard Profile - работает с картами SeoS, SeoS BLE/NFC, iClass, iClass SR, iClass SE, Mifare/DESfire (CSN, SIO), HID Prox, INDALA, EM4102. Колодка (монтаж под винт). Габариты (мм): 45x121,5x19,5.</t>
  </si>
  <si>
    <r>
      <t>20NKS-</t>
    </r>
    <r>
      <rPr>
        <b/>
        <sz val="8"/>
        <rFont val="Arial"/>
        <family val="2"/>
        <charset val="204"/>
      </rPr>
      <t>03</t>
    </r>
    <r>
      <rPr>
        <sz val="8"/>
        <rFont val="Arial"/>
        <family val="2"/>
        <charset val="204"/>
      </rPr>
      <t>-000000</t>
    </r>
  </si>
  <si>
    <r>
      <t xml:space="preserve">Signo 20 </t>
    </r>
    <r>
      <rPr>
        <b/>
        <sz val="8"/>
        <rFont val="Arial"/>
        <family val="2"/>
        <charset val="204"/>
      </rPr>
      <t>Custom</t>
    </r>
    <r>
      <rPr>
        <sz val="8"/>
        <rFont val="Arial"/>
        <family val="2"/>
        <charset val="204"/>
      </rPr>
      <t xml:space="preserve"> Profile (каб. отвод)</t>
    </r>
  </si>
  <si>
    <r>
      <t>20TKS-</t>
    </r>
    <r>
      <rPr>
        <b/>
        <sz val="8"/>
        <rFont val="Arial"/>
        <family val="2"/>
        <charset val="204"/>
      </rPr>
      <t>0</t>
    </r>
    <r>
      <rPr>
        <sz val="8"/>
        <rFont val="Arial"/>
        <family val="2"/>
        <charset val="204"/>
      </rPr>
      <t>3-000000</t>
    </r>
  </si>
  <si>
    <r>
      <t xml:space="preserve">Signo 20 </t>
    </r>
    <r>
      <rPr>
        <b/>
        <sz val="8"/>
        <rFont val="Arial"/>
        <family val="2"/>
        <charset val="204"/>
      </rPr>
      <t>Custom</t>
    </r>
    <r>
      <rPr>
        <sz val="8"/>
        <rFont val="Arial"/>
        <family val="2"/>
        <charset val="204"/>
      </rPr>
      <t xml:space="preserve"> Profile (колодка)</t>
    </r>
  </si>
  <si>
    <r>
      <t>20KNKS-</t>
    </r>
    <r>
      <rPr>
        <b/>
        <sz val="8"/>
        <rFont val="Arial"/>
        <family val="2"/>
        <charset val="204"/>
      </rPr>
      <t>01</t>
    </r>
    <r>
      <rPr>
        <sz val="8"/>
        <rFont val="Arial"/>
        <family val="2"/>
        <charset val="204"/>
      </rPr>
      <t>-000000</t>
    </r>
  </si>
  <si>
    <r>
      <t xml:space="preserve">Signo 20K </t>
    </r>
    <r>
      <rPr>
        <b/>
        <sz val="8"/>
        <rFont val="Arial"/>
        <family val="2"/>
        <charset val="204"/>
      </rPr>
      <t>Seos</t>
    </r>
    <r>
      <rPr>
        <sz val="8"/>
        <rFont val="Arial"/>
        <family val="2"/>
        <charset val="204"/>
      </rPr>
      <t xml:space="preserve"> Profile (каб отвод)</t>
    </r>
  </si>
  <si>
    <t>Считыватель Signo 20K с клавиатурой, черный. Seos Profile - работает с картами SeoS, SeoS BLE/NFC. Кабельный отвод (монтаж под пайку). Габариты (мм): 45x121,5x19,5.</t>
  </si>
  <si>
    <r>
      <t>20KTKS-</t>
    </r>
    <r>
      <rPr>
        <b/>
        <sz val="8"/>
        <rFont val="Arial"/>
        <family val="2"/>
        <charset val="204"/>
      </rPr>
      <t>01</t>
    </r>
    <r>
      <rPr>
        <sz val="8"/>
        <rFont val="Arial"/>
        <family val="2"/>
        <charset val="204"/>
      </rPr>
      <t>-000000</t>
    </r>
  </si>
  <si>
    <r>
      <t xml:space="preserve">Signo 20K </t>
    </r>
    <r>
      <rPr>
        <b/>
        <sz val="8"/>
        <rFont val="Arial"/>
        <family val="2"/>
        <charset val="204"/>
      </rPr>
      <t>Seos</t>
    </r>
    <r>
      <rPr>
        <sz val="8"/>
        <rFont val="Arial"/>
        <family val="2"/>
        <charset val="204"/>
      </rPr>
      <t xml:space="preserve"> Profile (колодка)</t>
    </r>
  </si>
  <si>
    <t>Считыватель Signo 20K с клавиатурой, черный. Seos Profile - работает с картами SeoS, SeoS BLE/NFC.Колодка (монтаж под винт). Габариты (мм): 45x121,5x19,5.</t>
  </si>
  <si>
    <r>
      <t>20KNKS-</t>
    </r>
    <r>
      <rPr>
        <b/>
        <sz val="8"/>
        <rFont val="Arial"/>
        <family val="2"/>
        <charset val="204"/>
      </rPr>
      <t>02</t>
    </r>
    <r>
      <rPr>
        <sz val="8"/>
        <rFont val="Arial"/>
        <family val="2"/>
        <charset val="204"/>
      </rPr>
      <t>-000000</t>
    </r>
  </si>
  <si>
    <r>
      <t xml:space="preserve">Signo 20K </t>
    </r>
    <r>
      <rPr>
        <b/>
        <sz val="8"/>
        <rFont val="Arial"/>
        <family val="2"/>
        <charset val="204"/>
      </rPr>
      <t>Smart</t>
    </r>
    <r>
      <rPr>
        <sz val="8"/>
        <rFont val="Arial"/>
        <family val="2"/>
        <charset val="204"/>
      </rPr>
      <t xml:space="preserve"> Profile (каб отвод)</t>
    </r>
  </si>
  <si>
    <t>Считыватель Signo 20K с клавиатурой, черный. Smart Profile - работает с картами SeoS, SeoS BLE/NFC, iCass, iClass SR, iClass SE, Mifare DESFire EV1/EV2 (Sio), Mifare Classic (Sio). Кабельный отвод (монтаж под пайку). Габариты (мм): 45x121,5x19,5.</t>
  </si>
  <si>
    <r>
      <t>20KTKS-</t>
    </r>
    <r>
      <rPr>
        <b/>
        <sz val="8"/>
        <rFont val="Arial"/>
        <family val="2"/>
        <charset val="204"/>
      </rPr>
      <t>02</t>
    </r>
    <r>
      <rPr>
        <sz val="8"/>
        <rFont val="Arial"/>
        <family val="2"/>
        <charset val="204"/>
      </rPr>
      <t>-000000</t>
    </r>
  </si>
  <si>
    <r>
      <t xml:space="preserve">Signo 20K </t>
    </r>
    <r>
      <rPr>
        <b/>
        <sz val="8"/>
        <rFont val="Arial"/>
        <family val="2"/>
        <charset val="204"/>
      </rPr>
      <t>Smart</t>
    </r>
    <r>
      <rPr>
        <sz val="8"/>
        <rFont val="Arial"/>
        <family val="2"/>
        <charset val="204"/>
      </rPr>
      <t xml:space="preserve"> Profile (колодка)</t>
    </r>
  </si>
  <si>
    <t>Считыватель Signo 20K с клавиатурой, черный. Smart Profile - работает с картами SeoS, SeoS BLE/NFC, iClass SR, iClass SE, Mifare DESFire EV1/EV2 (Sio), Mifare Classic (Sio). Колодка (монтаж под винт). Габариты (мм): 45x121,5x19,5.</t>
  </si>
  <si>
    <r>
      <t>20KNKS-</t>
    </r>
    <r>
      <rPr>
        <b/>
        <sz val="8"/>
        <rFont val="Arial"/>
        <family val="2"/>
        <charset val="204"/>
      </rPr>
      <t>00</t>
    </r>
    <r>
      <rPr>
        <sz val="8"/>
        <rFont val="Arial"/>
        <family val="2"/>
        <charset val="204"/>
      </rPr>
      <t>-000000</t>
    </r>
  </si>
  <si>
    <r>
      <t xml:space="preserve">Signo 20K </t>
    </r>
    <r>
      <rPr>
        <b/>
        <sz val="8"/>
        <rFont val="Arial"/>
        <family val="2"/>
        <charset val="204"/>
      </rPr>
      <t>Standard</t>
    </r>
    <r>
      <rPr>
        <sz val="8"/>
        <rFont val="Arial"/>
        <family val="2"/>
        <charset val="204"/>
      </rPr>
      <t xml:space="preserve"> Profile (каб отвод)</t>
    </r>
  </si>
  <si>
    <t>Считыватель Signo 20K с клавиатурой, черный. Standard Profile - работает с картами SeoS, SeoS BLE/NFC, iClass, iClass SR, iClass SE, Mifare/DESfire (CSN, SIO), HID Prox, INDALA, EM4102. Кабельный отвод (монтаж под пайку). Габариты (мм): 45x121,5x19,5.</t>
  </si>
  <si>
    <r>
      <t>20KTKS-</t>
    </r>
    <r>
      <rPr>
        <b/>
        <sz val="8"/>
        <rFont val="Arial"/>
        <family val="2"/>
        <charset val="204"/>
      </rPr>
      <t>00</t>
    </r>
    <r>
      <rPr>
        <sz val="8"/>
        <rFont val="Arial"/>
        <family val="2"/>
        <charset val="204"/>
      </rPr>
      <t>-000000</t>
    </r>
  </si>
  <si>
    <r>
      <t xml:space="preserve">Signo 20K </t>
    </r>
    <r>
      <rPr>
        <b/>
        <sz val="8"/>
        <rFont val="Arial"/>
        <family val="2"/>
        <charset val="204"/>
      </rPr>
      <t>Standard</t>
    </r>
    <r>
      <rPr>
        <sz val="8"/>
        <rFont val="Arial"/>
        <family val="2"/>
        <charset val="204"/>
      </rPr>
      <t xml:space="preserve"> Profile (колодка)</t>
    </r>
  </si>
  <si>
    <t>Считыватель Signo 20K с клавиатурой, черный. Standard Profile - работает с картами SeoS, SeoS BLE/NFC, iClass, iClass SR, iClass SE, Mifare/DESfire (CSN, SIO), HID Prox, INDALA, EM4102. Колодка (монтаж под винт). Габариты (мм): 45x121,5x19,5.</t>
  </si>
  <si>
    <r>
      <t>20KNKS-</t>
    </r>
    <r>
      <rPr>
        <b/>
        <sz val="8"/>
        <rFont val="Arial"/>
        <family val="2"/>
        <charset val="204"/>
      </rPr>
      <t>03</t>
    </r>
    <r>
      <rPr>
        <sz val="8"/>
        <rFont val="Arial"/>
        <family val="2"/>
        <charset val="204"/>
      </rPr>
      <t>-000000</t>
    </r>
  </si>
  <si>
    <r>
      <t xml:space="preserve">Signo 20K </t>
    </r>
    <r>
      <rPr>
        <b/>
        <sz val="8"/>
        <rFont val="Arial"/>
        <family val="2"/>
        <charset val="204"/>
      </rPr>
      <t>Custom</t>
    </r>
    <r>
      <rPr>
        <sz val="8"/>
        <rFont val="Arial"/>
        <family val="2"/>
        <charset val="204"/>
      </rPr>
      <t xml:space="preserve"> Profile (каб отвод)</t>
    </r>
  </si>
  <si>
    <t>Считыватель Signo 20K с клавиатурой, черный. Standard Profile - работает с картами SeoS, SeoS BLE/NFC, iClass, iClass SR, iClass SE, Mifare/DESfire (CSN, SIO), HID Prox, INDALA, EM4102. Кабельный отвод (монтаж под пайку). Габариты (мм): 45x121,5x19,5. Shlumberger, ICE0327.</t>
  </si>
  <si>
    <r>
      <t>20KTKS-</t>
    </r>
    <r>
      <rPr>
        <b/>
        <sz val="8"/>
        <rFont val="Arial"/>
        <family val="2"/>
        <charset val="204"/>
      </rPr>
      <t>03</t>
    </r>
    <r>
      <rPr>
        <sz val="8"/>
        <rFont val="Arial"/>
        <family val="2"/>
        <charset val="204"/>
      </rPr>
      <t>-000000</t>
    </r>
  </si>
  <si>
    <r>
      <t xml:space="preserve">Signo 20K </t>
    </r>
    <r>
      <rPr>
        <b/>
        <sz val="8"/>
        <rFont val="Arial"/>
        <family val="2"/>
        <charset val="204"/>
      </rPr>
      <t>Custom</t>
    </r>
    <r>
      <rPr>
        <sz val="8"/>
        <rFont val="Arial"/>
        <family val="2"/>
        <charset val="204"/>
      </rPr>
      <t xml:space="preserve"> Profile (колодка)</t>
    </r>
  </si>
  <si>
    <t>Считыватель Signo 20K с клавиатурой, черный. Standard Profile - работает с картами SeoS, SeoS BLE/NFC, iClass, iClass SR, iClass SE, Mifare/DESfire (CSN, SIO), HID Prox, INDALA, EM4102. Колодка (монтаж под винт). Габариты (мм): 45x121,5x19,5. Shlumberger, ICE0327.</t>
  </si>
  <si>
    <r>
      <t>40NKS-</t>
    </r>
    <r>
      <rPr>
        <b/>
        <sz val="8"/>
        <rFont val="Arial"/>
        <family val="2"/>
        <charset val="204"/>
      </rPr>
      <t>01</t>
    </r>
    <r>
      <rPr>
        <sz val="8"/>
        <rFont val="Arial"/>
        <family val="2"/>
        <charset val="204"/>
      </rPr>
      <t>-000000</t>
    </r>
  </si>
  <si>
    <r>
      <t xml:space="preserve">Signo 40 </t>
    </r>
    <r>
      <rPr>
        <b/>
        <sz val="8"/>
        <rFont val="Arial"/>
        <family val="2"/>
        <charset val="204"/>
      </rPr>
      <t>Seos</t>
    </r>
    <r>
      <rPr>
        <sz val="8"/>
        <rFont val="Arial"/>
        <family val="2"/>
        <charset val="204"/>
      </rPr>
      <t xml:space="preserve"> Profile (каб отвод)</t>
    </r>
  </si>
  <si>
    <t>Считыватель Signo 40, черный. Seos Profile - работает с картами SeoS, SeoS BLE/NFC. Кабельный отвод (монтаж под пайку). Габариты (мм): 80x121,5x21,5.</t>
  </si>
  <si>
    <r>
      <t>40TKS-</t>
    </r>
    <r>
      <rPr>
        <b/>
        <sz val="8"/>
        <rFont val="Arial"/>
        <family val="2"/>
        <charset val="204"/>
      </rPr>
      <t>01</t>
    </r>
    <r>
      <rPr>
        <sz val="8"/>
        <rFont val="Arial"/>
        <family val="2"/>
        <charset val="204"/>
      </rPr>
      <t>-000000</t>
    </r>
  </si>
  <si>
    <r>
      <t xml:space="preserve">Signo 40 </t>
    </r>
    <r>
      <rPr>
        <b/>
        <sz val="8"/>
        <rFont val="Arial"/>
        <family val="2"/>
        <charset val="204"/>
      </rPr>
      <t>Seos</t>
    </r>
    <r>
      <rPr>
        <sz val="8"/>
        <rFont val="Arial"/>
        <family val="2"/>
        <charset val="204"/>
      </rPr>
      <t xml:space="preserve"> Profile (колодка)</t>
    </r>
  </si>
  <si>
    <t>Считыватель Signo 20, черный. Seos Profile - работает с картами SeoS, SeoS BLE/NFC. Колодка (монтаж под винт). Габариты (мм): 80x121,5x21,5.</t>
  </si>
  <si>
    <r>
      <t>40NKS-</t>
    </r>
    <r>
      <rPr>
        <b/>
        <sz val="8"/>
        <rFont val="Arial"/>
        <family val="2"/>
        <charset val="204"/>
      </rPr>
      <t>02</t>
    </r>
    <r>
      <rPr>
        <sz val="8"/>
        <rFont val="Arial"/>
        <family val="2"/>
        <charset val="204"/>
      </rPr>
      <t>-000000</t>
    </r>
  </si>
  <si>
    <r>
      <t xml:space="preserve">Signo 40 </t>
    </r>
    <r>
      <rPr>
        <b/>
        <sz val="8"/>
        <rFont val="Arial"/>
        <family val="2"/>
        <charset val="204"/>
      </rPr>
      <t>Smart</t>
    </r>
    <r>
      <rPr>
        <sz val="8"/>
        <rFont val="Arial"/>
        <family val="2"/>
        <charset val="204"/>
      </rPr>
      <t xml:space="preserve"> Profile (каб отвод)</t>
    </r>
  </si>
  <si>
    <t>Считыватель Signo 40, черный. Smart Profile - работает с картами SeoS, SeoS BLE/NFC, iCass, iClass SR, iClass SE, Mifare DESFire EV1/EV2 (Sio), Mifare Classic (Sio). Кабельный отвод (монтаж под пайку). Габариты (мм): 80x121,5x21,5.</t>
  </si>
  <si>
    <r>
      <t>40TKS-</t>
    </r>
    <r>
      <rPr>
        <b/>
        <sz val="8"/>
        <rFont val="Arial"/>
        <family val="2"/>
        <charset val="204"/>
      </rPr>
      <t>02</t>
    </r>
    <r>
      <rPr>
        <sz val="8"/>
        <rFont val="Arial"/>
        <family val="2"/>
        <charset val="204"/>
      </rPr>
      <t>-000000</t>
    </r>
  </si>
  <si>
    <r>
      <t xml:space="preserve">Signo 40 </t>
    </r>
    <r>
      <rPr>
        <b/>
        <sz val="8"/>
        <rFont val="Arial"/>
        <family val="2"/>
        <charset val="204"/>
      </rPr>
      <t>Smart</t>
    </r>
    <r>
      <rPr>
        <sz val="8"/>
        <rFont val="Arial"/>
        <family val="2"/>
        <charset val="204"/>
      </rPr>
      <t xml:space="preserve"> Profile (колодка)</t>
    </r>
  </si>
  <si>
    <t>Считыватель Signo 40, черный. Smart Profile - работает с картами SeoS, SeoS BLE/NFC, iCass, iClass SR, iClass SE, Mifare DESFire EV1/EV2 (Sio), Mifare Classic (Sio). Колодка (монтаж под винт). Габариты (мм): 80x121,5x21,5.</t>
  </si>
  <si>
    <r>
      <t>40NKS-</t>
    </r>
    <r>
      <rPr>
        <b/>
        <sz val="8"/>
        <rFont val="Arial"/>
        <family val="2"/>
        <charset val="204"/>
      </rPr>
      <t>00</t>
    </r>
    <r>
      <rPr>
        <sz val="8"/>
        <rFont val="Arial"/>
        <family val="2"/>
        <charset val="204"/>
      </rPr>
      <t>-000000</t>
    </r>
  </si>
  <si>
    <r>
      <t xml:space="preserve">Signo 40 </t>
    </r>
    <r>
      <rPr>
        <b/>
        <sz val="8"/>
        <rFont val="Arial"/>
        <family val="2"/>
        <charset val="204"/>
      </rPr>
      <t>Standard</t>
    </r>
    <r>
      <rPr>
        <sz val="8"/>
        <rFont val="Arial"/>
        <family val="2"/>
        <charset val="204"/>
      </rPr>
      <t xml:space="preserve"> Profile (каб отвод)</t>
    </r>
  </si>
  <si>
    <t>Считыватель Signo 40, черный. Standard Profile - работает с картами SeoS, SeoS BLE/NFC, iClass, iClass SR, iClass SE, Mifare/DESfire (CSN, SIO), HID Prox, INDALA, EM4102. Кабельный отвод (монтаж под пайку). Габариты (мм): 80x121,5x21,5.</t>
  </si>
  <si>
    <r>
      <t>40TKS-</t>
    </r>
    <r>
      <rPr>
        <b/>
        <sz val="8"/>
        <rFont val="Arial"/>
        <family val="2"/>
        <charset val="204"/>
      </rPr>
      <t>00</t>
    </r>
    <r>
      <rPr>
        <sz val="8"/>
        <rFont val="Arial"/>
        <family val="2"/>
        <charset val="204"/>
      </rPr>
      <t>-000000</t>
    </r>
  </si>
  <si>
    <r>
      <t xml:space="preserve">Signo 40 </t>
    </r>
    <r>
      <rPr>
        <b/>
        <sz val="8"/>
        <rFont val="Arial"/>
        <family val="2"/>
        <charset val="204"/>
      </rPr>
      <t>Standard</t>
    </r>
    <r>
      <rPr>
        <sz val="8"/>
        <rFont val="Arial"/>
        <family val="2"/>
        <charset val="204"/>
      </rPr>
      <t xml:space="preserve"> Profile (колодка)</t>
    </r>
  </si>
  <si>
    <t>Считыватель Signo 40, черный. Standard Profile - работает с картами SeoS, SeoS BLE/NFC, iClass, iClass SR, iClass SE, Mifare/DESfire (CSN, SIO), HID Prox, INDALA, EM4102. Колодка (монтаж под винт). Габариты (мм): 80x121,5x21,5.</t>
  </si>
  <si>
    <r>
      <t>40NKS-</t>
    </r>
    <r>
      <rPr>
        <b/>
        <sz val="8"/>
        <rFont val="Arial"/>
        <family val="2"/>
        <charset val="204"/>
      </rPr>
      <t>03</t>
    </r>
    <r>
      <rPr>
        <sz val="8"/>
        <rFont val="Arial"/>
        <family val="2"/>
        <charset val="204"/>
      </rPr>
      <t>-000000</t>
    </r>
  </si>
  <si>
    <r>
      <t xml:space="preserve">Signo 40 </t>
    </r>
    <r>
      <rPr>
        <b/>
        <sz val="8"/>
        <rFont val="Arial"/>
        <family val="2"/>
        <charset val="204"/>
      </rPr>
      <t>Custom</t>
    </r>
    <r>
      <rPr>
        <sz val="8"/>
        <rFont val="Arial"/>
        <family val="2"/>
        <charset val="204"/>
      </rPr>
      <t xml:space="preserve"> Profile (каб отвод)</t>
    </r>
  </si>
  <si>
    <t>Считыватель Signo 40, черный. Custom Profile - работает с картами SeoS, SeoS BLE/NFC, iClass, iClass SR, iClass SE, Mifare/DESfire (CSN, SIO), HID Prox, INDALA, EM4102. Кабельный отвод (монтаж под пайку). Габариты (мм): 80x121,5x21,5.</t>
  </si>
  <si>
    <r>
      <t>40TKS-</t>
    </r>
    <r>
      <rPr>
        <b/>
        <sz val="8"/>
        <rFont val="Arial"/>
        <family val="2"/>
        <charset val="204"/>
      </rPr>
      <t>03</t>
    </r>
    <r>
      <rPr>
        <sz val="8"/>
        <rFont val="Arial"/>
        <family val="2"/>
        <charset val="204"/>
      </rPr>
      <t>-000000</t>
    </r>
  </si>
  <si>
    <r>
      <t>Signo 40</t>
    </r>
    <r>
      <rPr>
        <b/>
        <sz val="8"/>
        <rFont val="Arial"/>
        <family val="2"/>
        <charset val="204"/>
      </rPr>
      <t xml:space="preserve"> Custom</t>
    </r>
    <r>
      <rPr>
        <sz val="8"/>
        <rFont val="Arial"/>
        <family val="2"/>
        <charset val="204"/>
      </rPr>
      <t xml:space="preserve"> Profile (колодка)</t>
    </r>
  </si>
  <si>
    <t>Считыватель Signo 40, черный. Custom Profile - работает с картами SeoS, SeoS BLE/NFC, iClass, iClass SR, iClass SE, Mifare/DESfire (CSN, SIO), HID Prox, INDALA, EM4102. Колодка (монтаж под винт). Габариты (мм): 80x121,5x21,5.</t>
  </si>
  <si>
    <r>
      <t>40KNKS-</t>
    </r>
    <r>
      <rPr>
        <b/>
        <sz val="8"/>
        <rFont val="Arial"/>
        <family val="2"/>
        <charset val="204"/>
      </rPr>
      <t>01</t>
    </r>
    <r>
      <rPr>
        <sz val="8"/>
        <rFont val="Arial"/>
        <family val="2"/>
        <charset val="204"/>
      </rPr>
      <t>-000000</t>
    </r>
  </si>
  <si>
    <r>
      <t xml:space="preserve">Signo 40K </t>
    </r>
    <r>
      <rPr>
        <b/>
        <sz val="8"/>
        <rFont val="Arial"/>
        <family val="2"/>
        <charset val="204"/>
      </rPr>
      <t>Seos</t>
    </r>
    <r>
      <rPr>
        <sz val="8"/>
        <rFont val="Arial"/>
        <family val="2"/>
        <charset val="204"/>
      </rPr>
      <t xml:space="preserve"> Profile (каб отвод)</t>
    </r>
  </si>
  <si>
    <t>Считыватель Signo 40K с клавиатурой, черный. Seos Profile - работает с картами SeoS, SeoS BLE/NFC. Кабельный отвод (монтаж под пайку) Габариты (мм): 80x121,5x21,5.</t>
  </si>
  <si>
    <r>
      <t>40KTKS-</t>
    </r>
    <r>
      <rPr>
        <b/>
        <sz val="8"/>
        <rFont val="Arial"/>
        <family val="2"/>
        <charset val="204"/>
      </rPr>
      <t>01</t>
    </r>
    <r>
      <rPr>
        <sz val="8"/>
        <rFont val="Arial"/>
        <family val="2"/>
        <charset val="204"/>
      </rPr>
      <t>-000000</t>
    </r>
  </si>
  <si>
    <r>
      <t xml:space="preserve">Signo 40K </t>
    </r>
    <r>
      <rPr>
        <b/>
        <sz val="8"/>
        <rFont val="Arial"/>
        <family val="2"/>
        <charset val="204"/>
      </rPr>
      <t>Seos</t>
    </r>
    <r>
      <rPr>
        <sz val="8"/>
        <rFont val="Arial"/>
        <family val="2"/>
        <charset val="204"/>
      </rPr>
      <t xml:space="preserve"> Profile (колодка)</t>
    </r>
  </si>
  <si>
    <t>Считыватель Signo 20K с клавиатурой, черный. Seos Profile - работает с картами SeoS, SeoS BLE/NFC.Колодка (монтаж под винт). Габариты (мм): 80x121,5x21,5.</t>
  </si>
  <si>
    <r>
      <t>40KNKS-</t>
    </r>
    <r>
      <rPr>
        <b/>
        <sz val="8"/>
        <rFont val="Arial"/>
        <family val="2"/>
        <charset val="204"/>
      </rPr>
      <t>02</t>
    </r>
    <r>
      <rPr>
        <sz val="8"/>
        <rFont val="Arial"/>
        <family val="2"/>
        <charset val="204"/>
      </rPr>
      <t>-000000</t>
    </r>
  </si>
  <si>
    <r>
      <t xml:space="preserve">Signo 40K </t>
    </r>
    <r>
      <rPr>
        <b/>
        <sz val="8"/>
        <rFont val="Arial"/>
        <family val="2"/>
        <charset val="204"/>
      </rPr>
      <t>Smart</t>
    </r>
    <r>
      <rPr>
        <sz val="8"/>
        <rFont val="Arial"/>
        <family val="2"/>
        <charset val="204"/>
      </rPr>
      <t xml:space="preserve"> Profile (каб отвод)</t>
    </r>
  </si>
  <si>
    <t xml:space="preserve">Считыватель Signo 40K с клавиатурой, черный. Smart Profile - работает с картами SeoS, SeoS BLE/NFC, iCass, iClass SR, iClass SE, Mifare DESFire EV1/EV2 (Sio), Mifare Classic (Sio). Кабельный отвод (монтаж под пайку). Габариты (мм): 80x121,5x21,5. </t>
  </si>
  <si>
    <r>
      <t>40KTKS-</t>
    </r>
    <r>
      <rPr>
        <b/>
        <sz val="8"/>
        <rFont val="Arial"/>
        <family val="2"/>
        <charset val="204"/>
      </rPr>
      <t>02</t>
    </r>
    <r>
      <rPr>
        <sz val="8"/>
        <rFont val="Arial"/>
        <family val="2"/>
        <charset val="204"/>
      </rPr>
      <t>-000000</t>
    </r>
  </si>
  <si>
    <t xml:space="preserve">Считыватель Signo 40K с клавиатурой, черный. Smart Profile - работает с картами SeoS, SeoS BLE/NFC, iCass, iClass SR, iClass SE, Mifare DESFire EV1/EV2 (Sio), Mifare Classic (Sio). Колодка (монтаж под винт). Габариты (мм): 80x121,5x21,5. </t>
  </si>
  <si>
    <r>
      <t>40KNKS-</t>
    </r>
    <r>
      <rPr>
        <b/>
        <sz val="8"/>
        <rFont val="Arial"/>
        <family val="2"/>
        <charset val="204"/>
      </rPr>
      <t>00</t>
    </r>
    <r>
      <rPr>
        <sz val="8"/>
        <rFont val="Arial"/>
        <family val="2"/>
        <charset val="204"/>
      </rPr>
      <t>-000000</t>
    </r>
  </si>
  <si>
    <r>
      <t xml:space="preserve">Signo 40K </t>
    </r>
    <r>
      <rPr>
        <b/>
        <sz val="8"/>
        <rFont val="Arial"/>
        <family val="2"/>
        <charset val="204"/>
      </rPr>
      <t>Standard</t>
    </r>
    <r>
      <rPr>
        <sz val="8"/>
        <rFont val="Arial"/>
        <family val="2"/>
        <charset val="204"/>
      </rPr>
      <t xml:space="preserve"> Profile (каб отвод)</t>
    </r>
  </si>
  <si>
    <t>Считыватель Signo 40K с клавиатурой, черный. Standard Profile - работает с картами SeoS, SeoS BLE/NFC, iClass, iClass SR, iClass SE, Mifare/DESfire (CSN, SIO), HID Prox, INDALA, EM4102. Кабельный отвод (монтаж под пайку). Габариты (мм): 80x121,5x21,5.</t>
  </si>
  <si>
    <r>
      <t>40KTKS-</t>
    </r>
    <r>
      <rPr>
        <b/>
        <sz val="8"/>
        <rFont val="Arial"/>
        <family val="2"/>
        <charset val="204"/>
      </rPr>
      <t>00</t>
    </r>
    <r>
      <rPr>
        <sz val="8"/>
        <rFont val="Arial"/>
        <family val="2"/>
        <charset val="204"/>
      </rPr>
      <t>-000000</t>
    </r>
  </si>
  <si>
    <r>
      <t xml:space="preserve">Signo 40K </t>
    </r>
    <r>
      <rPr>
        <b/>
        <sz val="8"/>
        <rFont val="Arial"/>
        <family val="2"/>
        <charset val="204"/>
      </rPr>
      <t>Standard</t>
    </r>
    <r>
      <rPr>
        <sz val="8"/>
        <rFont val="Arial"/>
        <family val="2"/>
        <charset val="204"/>
      </rPr>
      <t xml:space="preserve"> Profile (колодка)</t>
    </r>
  </si>
  <si>
    <t>Считыватель Signo 40K с клавиатурой, черный. Standard Profile - работает с картами SeoS, SeoS BLE/NFC, iClass, iClass SR, iClass SE, Mifare/DESfire (CSN, SIO), HID Prox, INDALA, EM4102. Колодка (монтаж под винт). Габариты (мм): 80x121,5x21,5.</t>
  </si>
  <si>
    <r>
      <t>40KNKS-</t>
    </r>
    <r>
      <rPr>
        <b/>
        <sz val="8"/>
        <rFont val="Arial"/>
        <family val="2"/>
        <charset val="204"/>
      </rPr>
      <t>03</t>
    </r>
    <r>
      <rPr>
        <sz val="8"/>
        <rFont val="Arial"/>
        <family val="2"/>
        <charset val="204"/>
      </rPr>
      <t>-000000</t>
    </r>
  </si>
  <si>
    <r>
      <t xml:space="preserve">Signo 40K </t>
    </r>
    <r>
      <rPr>
        <b/>
        <sz val="8"/>
        <rFont val="Arial"/>
        <family val="2"/>
        <charset val="204"/>
      </rPr>
      <t>Custom</t>
    </r>
    <r>
      <rPr>
        <sz val="8"/>
        <rFont val="Arial"/>
        <family val="2"/>
        <charset val="204"/>
      </rPr>
      <t xml:space="preserve"> Profile (каб отвод)</t>
    </r>
  </si>
  <si>
    <t>Считыватель Signo 40K с клавиатурой, черный. Custom Profile - работает с картами SeoS, SeoS BLE/NFC, iClass, iClass SR, iClass SE, Mifare/DESfire (CSN, SIO), HID Prox, INDALA, EM4102. Кабельный отвод (монтаж под пайку). Габариты (мм): 80x121,5x21,5.</t>
  </si>
  <si>
    <r>
      <t>40KTKS-</t>
    </r>
    <r>
      <rPr>
        <b/>
        <sz val="8"/>
        <rFont val="Arial"/>
        <family val="2"/>
        <charset val="204"/>
      </rPr>
      <t>03</t>
    </r>
    <r>
      <rPr>
        <sz val="8"/>
        <rFont val="Arial"/>
        <family val="2"/>
        <charset val="204"/>
      </rPr>
      <t>-000000</t>
    </r>
  </si>
  <si>
    <r>
      <t xml:space="preserve">Signo 40K </t>
    </r>
    <r>
      <rPr>
        <b/>
        <sz val="8"/>
        <rFont val="Arial"/>
        <family val="2"/>
        <charset val="204"/>
      </rPr>
      <t>Custom</t>
    </r>
    <r>
      <rPr>
        <sz val="8"/>
        <rFont val="Arial"/>
        <family val="2"/>
        <charset val="204"/>
      </rPr>
      <t xml:space="preserve"> Profile (колодка)</t>
    </r>
  </si>
  <si>
    <t>Считыватель Signo 40K с клавиатурой, черный. Custom Profile - работает с картами SeoS, SeoS BLE/NFC, iClass, iClass SR, iClass SE, Mifare/DESfire (CSN, SIO), HID Prox, INDALA, EM4102. Колодка (монтаж под винт). Габариты (мм): 80x121,5x21,5.</t>
  </si>
  <si>
    <r>
      <t>20XTKK-</t>
    </r>
    <r>
      <rPr>
        <b/>
        <sz val="8"/>
        <rFont val="Arial"/>
        <family val="2"/>
        <charset val="204"/>
      </rPr>
      <t>X0</t>
    </r>
    <r>
      <rPr>
        <sz val="8"/>
        <rFont val="Arial"/>
        <family val="2"/>
        <charset val="204"/>
      </rPr>
      <t>-000000</t>
    </r>
  </si>
  <si>
    <r>
      <t>Signo 20</t>
    </r>
    <r>
      <rPr>
        <b/>
        <sz val="8"/>
        <rFont val="Arial"/>
        <family val="2"/>
        <charset val="204"/>
      </rPr>
      <t xml:space="preserve"> Express</t>
    </r>
    <r>
      <rPr>
        <sz val="8"/>
        <rFont val="Arial"/>
        <family val="2"/>
        <charset val="204"/>
      </rPr>
      <t xml:space="preserve"> </t>
    </r>
    <r>
      <rPr>
        <b/>
        <sz val="8"/>
        <rFont val="Arial"/>
        <family val="2"/>
        <charset val="204"/>
      </rPr>
      <t>Seos+BLE</t>
    </r>
    <r>
      <rPr>
        <sz val="8"/>
        <rFont val="Arial"/>
        <family val="2"/>
        <charset val="204"/>
      </rPr>
      <t xml:space="preserve"> (только колодка)</t>
    </r>
  </si>
  <si>
    <t>Считыватель Signo 20 Express, черный, выход Виганда. Работает с картами Seos, Seos/BLE. Колодка (монтаж под винт). Габариты (мм): 45x121,5x19,5.</t>
  </si>
  <si>
    <r>
      <t>20XTKK-</t>
    </r>
    <r>
      <rPr>
        <b/>
        <sz val="8"/>
        <rFont val="Arial"/>
        <family val="2"/>
        <charset val="204"/>
      </rPr>
      <t>X1</t>
    </r>
    <r>
      <rPr>
        <sz val="8"/>
        <rFont val="Arial"/>
        <family val="2"/>
        <charset val="204"/>
      </rPr>
      <t>-000000</t>
    </r>
  </si>
  <si>
    <r>
      <t>Signo 20</t>
    </r>
    <r>
      <rPr>
        <b/>
        <sz val="8"/>
        <rFont val="Arial"/>
        <family val="2"/>
        <charset val="204"/>
      </rPr>
      <t xml:space="preserve"> Express Seos</t>
    </r>
    <r>
      <rPr>
        <sz val="8"/>
        <rFont val="Arial"/>
        <family val="2"/>
        <charset val="204"/>
      </rPr>
      <t xml:space="preserve"> (только колодка)</t>
    </r>
  </si>
  <si>
    <t>Считыватель Signo 20 Express, черный, выход Виганда. Работает с картами Seos. Колодка (монтаж под винт). Габариты (мм): 45x121,5x19,5.</t>
  </si>
  <si>
    <r>
      <t>20XTKK-</t>
    </r>
    <r>
      <rPr>
        <b/>
        <sz val="8"/>
        <rFont val="Arial"/>
        <family val="2"/>
        <charset val="204"/>
      </rPr>
      <t>X2</t>
    </r>
    <r>
      <rPr>
        <sz val="8"/>
        <rFont val="Arial"/>
        <family val="2"/>
        <charset val="204"/>
      </rPr>
      <t>-000000</t>
    </r>
  </si>
  <si>
    <r>
      <t>Signo 20</t>
    </r>
    <r>
      <rPr>
        <b/>
        <sz val="8"/>
        <rFont val="Arial"/>
        <family val="2"/>
        <charset val="204"/>
      </rPr>
      <t xml:space="preserve"> Express</t>
    </r>
    <r>
      <rPr>
        <sz val="8"/>
        <rFont val="Arial"/>
        <family val="2"/>
        <charset val="204"/>
      </rPr>
      <t xml:space="preserve"> </t>
    </r>
    <r>
      <rPr>
        <b/>
        <sz val="8"/>
        <rFont val="Arial"/>
        <family val="2"/>
        <charset val="204"/>
      </rPr>
      <t>Seos+BLE+CSN</t>
    </r>
    <r>
      <rPr>
        <sz val="8"/>
        <rFont val="Arial"/>
        <family val="2"/>
        <charset val="204"/>
      </rPr>
      <t xml:space="preserve"> (только колодка)</t>
    </r>
  </si>
  <si>
    <t>Считыватель Signo 20 Express, черный, выход Виганда. Работает с картами Seos, Seos/BLE, Mifare/DESFire CSN. Колодка (монтаж под винт). Габариты (мм): 45x121,5x19,5.</t>
  </si>
  <si>
    <r>
      <t>20XTKK-</t>
    </r>
    <r>
      <rPr>
        <b/>
        <sz val="8"/>
        <rFont val="Arial"/>
        <family val="2"/>
        <charset val="204"/>
      </rPr>
      <t>X3</t>
    </r>
    <r>
      <rPr>
        <sz val="8"/>
        <rFont val="Arial"/>
        <family val="2"/>
        <charset val="204"/>
      </rPr>
      <t>-000000</t>
    </r>
  </si>
  <si>
    <r>
      <t>Signo 20</t>
    </r>
    <r>
      <rPr>
        <b/>
        <sz val="8"/>
        <rFont val="Arial"/>
        <family val="2"/>
        <charset val="204"/>
      </rPr>
      <t xml:space="preserve"> Express</t>
    </r>
    <r>
      <rPr>
        <sz val="8"/>
        <rFont val="Arial"/>
        <family val="2"/>
        <charset val="204"/>
      </rPr>
      <t xml:space="preserve"> </t>
    </r>
    <r>
      <rPr>
        <b/>
        <sz val="8"/>
        <rFont val="Arial"/>
        <family val="2"/>
        <charset val="204"/>
      </rPr>
      <t>Seos+CSN</t>
    </r>
    <r>
      <rPr>
        <sz val="8"/>
        <rFont val="Arial"/>
        <family val="2"/>
        <charset val="204"/>
      </rPr>
      <t xml:space="preserve"> (только колодка)</t>
    </r>
  </si>
  <si>
    <t>Считыватель Signo 20 Express, черный, выход Виганда. Работает с картами Seos, Mifare/DESFire CSN. Колодка (монтаж под винт). Габариты (мм): 45x121,5x19,5.</t>
  </si>
  <si>
    <t>95ANTNTEW00000</t>
  </si>
  <si>
    <t>R95A SE</t>
  </si>
  <si>
    <r>
      <t xml:space="preserve">Считыватель iClass SE Decor, </t>
    </r>
    <r>
      <rPr>
        <b/>
        <sz val="8"/>
        <rFont val="Arial"/>
        <family val="2"/>
        <charset val="204"/>
      </rPr>
      <t>белый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Виганда.</t>
    </r>
    <r>
      <rPr>
        <sz val="8"/>
        <rFont val="Arial"/>
        <family val="2"/>
        <charset val="204"/>
      </rPr>
      <t xml:space="preserve"> Макcимальная совместимость. Работает с картами Seos, iCLASS SE, iCLASS SR, iCLASS, Mifare Classic (SIO), Mifare DESfire EV1 (SIO), Mobile IDS (через NFC), ISO14443 UID. Монтаж проводов под винт.</t>
    </r>
  </si>
  <si>
    <t>95ANTNTEG00000</t>
  </si>
  <si>
    <r>
      <t xml:space="preserve">Считыватель iClass SE Decor, </t>
    </r>
    <r>
      <rPr>
        <b/>
        <sz val="8"/>
        <rFont val="Arial"/>
        <family val="2"/>
        <charset val="204"/>
      </rPr>
      <t>серый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Виганда</t>
    </r>
    <r>
      <rPr>
        <sz val="8"/>
        <rFont val="Arial"/>
        <family val="2"/>
        <charset val="204"/>
      </rPr>
      <t>. Макcимальная совместимость. Работает с картами Seos, iCLASS SE, iCLASS SR, iCLASS, Mifare Classic (SIO), Mifare DESfire EV1 (SIO), Mobile ID (через NFC), ISO14443 UID. Монтаж проводов под винт.</t>
    </r>
  </si>
  <si>
    <t>95ANTNTEK00000</t>
  </si>
  <si>
    <r>
      <t>Считыватель iClass SE Decor,</t>
    </r>
    <r>
      <rPr>
        <b/>
        <sz val="8"/>
        <rFont val="Arial"/>
        <family val="2"/>
        <charset val="204"/>
      </rPr>
      <t xml:space="preserve"> черный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Виганда</t>
    </r>
    <r>
      <rPr>
        <sz val="8"/>
        <rFont val="Arial"/>
        <family val="2"/>
        <charset val="204"/>
      </rPr>
      <t>. Макcимальная совместимость. Работает с картами Seos, iCLASS SE, iCLASS SR, iCLASS, Mifare Classic (SIO), Mifare DESfire EV1 (SIO), Mobile ID (через NFC), ISO14443 UID. Монтаж проводов под винт.</t>
    </r>
  </si>
  <si>
    <t>95ANTPTEW0007V</t>
  </si>
  <si>
    <r>
      <t xml:space="preserve">Считыватель iClass SE Decor, </t>
    </r>
    <r>
      <rPr>
        <b/>
        <sz val="8"/>
        <rFont val="Arial"/>
        <family val="2"/>
        <charset val="204"/>
      </rPr>
      <t>белый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OSDP.</t>
    </r>
    <r>
      <rPr>
        <sz val="8"/>
        <rFont val="Arial"/>
        <family val="2"/>
        <charset val="204"/>
      </rPr>
      <t xml:space="preserve"> Макcимальная совместимость. Работает с картами Seos, iCLASS SE, iCLASS SR, iCLASS, Mifare Classic (SIO), Mifare DESfire EV1 (SIO), Mobile ID (через NFC), ISO14443 UID.  Монтаж проводов под винт.</t>
    </r>
  </si>
  <si>
    <t>95ANTPTEG0007V</t>
  </si>
  <si>
    <r>
      <t xml:space="preserve">Считыватель iClass SE Decor, </t>
    </r>
    <r>
      <rPr>
        <b/>
        <sz val="8"/>
        <rFont val="Arial"/>
        <family val="2"/>
        <charset val="204"/>
      </rPr>
      <t>серый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OSDP</t>
    </r>
    <r>
      <rPr>
        <sz val="8"/>
        <rFont val="Arial"/>
        <family val="2"/>
        <charset val="204"/>
      </rPr>
      <t>. Макcимальная совместимость. Работает с картами Seos, iCLASS SE, iCLASS SR, iCLASS, Mifare Classic (SIO), Mifare DESfire EV1 (SIO), Mobile ID (через NFC), ISO14443 UID. Монтаж проводов под винт.</t>
    </r>
  </si>
  <si>
    <t>95ANTPTEK0007V</t>
  </si>
  <si>
    <r>
      <t xml:space="preserve">Считыватель iClass SE Decor, </t>
    </r>
    <r>
      <rPr>
        <b/>
        <sz val="8"/>
        <rFont val="Arial"/>
        <family val="2"/>
        <charset val="204"/>
      </rPr>
      <t>черный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OSDP</t>
    </r>
    <r>
      <rPr>
        <sz val="8"/>
        <rFont val="Arial"/>
        <family val="2"/>
        <charset val="204"/>
      </rPr>
      <t>. Макcимальная совместимость. Работает с картами Seos, iCLASS SE, iCLASS SR, iCLASS, Mifare Classic (SIO), Mifare DESfire EV1 (SIO), Mobile ID (через NFC), ISO14443 UID. Монтаж проводов под винт.</t>
    </r>
  </si>
  <si>
    <t>95BNMNTEWMA001</t>
  </si>
  <si>
    <t>R95B SE</t>
  </si>
  <si>
    <r>
      <t xml:space="preserve">Считыватель iClass SE Decor, </t>
    </r>
    <r>
      <rPr>
        <b/>
        <sz val="8"/>
        <rFont val="Arial"/>
        <family val="2"/>
        <charset val="204"/>
      </rPr>
      <t>белый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Виганда.</t>
    </r>
    <r>
      <rPr>
        <sz val="8"/>
        <rFont val="Arial"/>
        <family val="2"/>
        <charset val="204"/>
      </rPr>
      <t xml:space="preserve"> Макcимальная совместимость. Работает с картами Seos, iCLASS SE, iCLASS SR, iCLASS, Mifare Classic (SIO), Mifare DESfire EV1 (SIO), Mobile ID (</t>
    </r>
    <r>
      <rPr>
        <b/>
        <sz val="8"/>
        <rFont val="Arial"/>
        <family val="2"/>
        <charset val="204"/>
      </rPr>
      <t>через NFC и Bluetooth</t>
    </r>
    <r>
      <rPr>
        <sz val="8"/>
        <rFont val="Arial"/>
        <family val="2"/>
        <charset val="204"/>
      </rPr>
      <t>), ISO14443 UID.Монтаж проводов под винт.</t>
    </r>
  </si>
  <si>
    <t>95BNMNTEgMA001</t>
  </si>
  <si>
    <r>
      <t xml:space="preserve">Считыватель iClass SE Decor, </t>
    </r>
    <r>
      <rPr>
        <b/>
        <sz val="8"/>
        <rFont val="Arial"/>
        <family val="2"/>
        <charset val="204"/>
      </rPr>
      <t>серый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Виганда</t>
    </r>
    <r>
      <rPr>
        <sz val="8"/>
        <rFont val="Arial"/>
        <family val="2"/>
        <charset val="204"/>
      </rPr>
      <t>. Макcимальная совместимость. Работает с картами Seos, iCLASS SE, iCLASS SR, iCLASS, Mifare Classic (SIO), Mifare DESfire EV1 (SIO), Mobile IS (</t>
    </r>
    <r>
      <rPr>
        <b/>
        <sz val="8"/>
        <rFont val="Arial"/>
        <family val="2"/>
        <charset val="204"/>
      </rPr>
      <t>через NFC и Bluetooth)</t>
    </r>
    <r>
      <rPr>
        <sz val="8"/>
        <rFont val="Arial"/>
        <family val="2"/>
        <charset val="204"/>
      </rPr>
      <t>, ISO14443 UID.  Монтаж проводов под винт.</t>
    </r>
  </si>
  <si>
    <t>95BNMPTEWMA005</t>
  </si>
  <si>
    <r>
      <t xml:space="preserve">Считыватель iClass SE Decor, </t>
    </r>
    <r>
      <rPr>
        <b/>
        <sz val="8"/>
        <rFont val="Arial"/>
        <family val="2"/>
        <charset val="204"/>
      </rPr>
      <t>белый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OSDP.</t>
    </r>
    <r>
      <rPr>
        <sz val="8"/>
        <rFont val="Arial"/>
        <family val="2"/>
        <charset val="204"/>
      </rPr>
      <t xml:space="preserve"> Макcимальная совместимость. Работает с картами Seos, iCLASS SE, iCLASS SR, iCLASS, Mifare Classic (SIO), Mifare DESfire EV1 (SIO), Mobile ID </t>
    </r>
    <r>
      <rPr>
        <b/>
        <sz val="8"/>
        <rFont val="Arial"/>
        <family val="2"/>
        <charset val="204"/>
      </rPr>
      <t>(через NFC и Bluetooth)</t>
    </r>
    <r>
      <rPr>
        <sz val="8"/>
        <rFont val="Arial"/>
        <family val="2"/>
        <charset val="204"/>
      </rPr>
      <t>, ISO14443 UID.Монтаж проводов под винт.</t>
    </r>
  </si>
  <si>
    <t>95BNMPTEGMA005</t>
  </si>
  <si>
    <r>
      <t xml:space="preserve">Считыватель iClass SE Decor, </t>
    </r>
    <r>
      <rPr>
        <b/>
        <sz val="8"/>
        <rFont val="Arial"/>
        <family val="2"/>
        <charset val="204"/>
      </rPr>
      <t>серый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OSDP</t>
    </r>
    <r>
      <rPr>
        <sz val="8"/>
        <rFont val="Arial"/>
        <family val="2"/>
        <charset val="204"/>
      </rPr>
      <t xml:space="preserve">. Макcимальная совместимость. Работает с картами Seos, iCLASS SE, iCLASS SR, iCLASS, Mifare Classic (SIO), Mifare DESfire EV1 (SIO), Mobile IS </t>
    </r>
    <r>
      <rPr>
        <b/>
        <sz val="8"/>
        <rFont val="Arial"/>
        <family val="2"/>
        <charset val="204"/>
      </rPr>
      <t>(через NFC и Bluetooth),</t>
    </r>
    <r>
      <rPr>
        <sz val="8"/>
        <rFont val="Arial"/>
        <family val="2"/>
        <charset val="204"/>
      </rPr>
      <t xml:space="preserve"> ISO14443 UID.  Монтаж проводов под винт.</t>
    </r>
  </si>
  <si>
    <t>95BPMNTEWMA003</t>
  </si>
  <si>
    <r>
      <t xml:space="preserve">Считыватель iClass SE Decor, </t>
    </r>
    <r>
      <rPr>
        <b/>
        <sz val="8"/>
        <rFont val="Arial"/>
        <family val="2"/>
        <charset val="204"/>
      </rPr>
      <t>белый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Виганда.</t>
    </r>
    <r>
      <rPr>
        <sz val="8"/>
        <rFont val="Arial"/>
        <family val="2"/>
        <charset val="204"/>
      </rPr>
      <t xml:space="preserve"> Макcимальная совместимость. Работает с картами Seos, iCLASS SE, iCLASS SR, iCLASS, Mifare Classic (SIO), Mifare DESfire EV1 (SIO), Mobile ID </t>
    </r>
    <r>
      <rPr>
        <b/>
        <sz val="8"/>
        <rFont val="Arial"/>
        <family val="2"/>
        <charset val="204"/>
      </rPr>
      <t>(через NFC и Bluetooth)</t>
    </r>
    <r>
      <rPr>
        <sz val="8"/>
        <rFont val="Arial"/>
        <family val="2"/>
        <charset val="204"/>
      </rPr>
      <t>, ISO14443 UID, HID Prox, AWID и EM4102 (32 бит).Монтаж проводов под винт.</t>
    </r>
  </si>
  <si>
    <t>95BPMNTEGMA003</t>
  </si>
  <si>
    <r>
      <t xml:space="preserve">Считыватель iClass SE Decor, </t>
    </r>
    <r>
      <rPr>
        <b/>
        <sz val="8"/>
        <rFont val="Arial"/>
        <family val="2"/>
        <charset val="204"/>
      </rPr>
      <t>серый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Виганда.</t>
    </r>
    <r>
      <rPr>
        <sz val="8"/>
        <rFont val="Arial"/>
        <family val="2"/>
        <charset val="204"/>
      </rPr>
      <t xml:space="preserve"> Макcимальная совместимость. Работает с картами Seos, iCLASS SE, iCLASS SR, iCLASS, Mifare Classic (SIO), Mifare DESfire EV1 (SIO), Mobile ID </t>
    </r>
    <r>
      <rPr>
        <b/>
        <sz val="8"/>
        <rFont val="Arial"/>
        <family val="2"/>
        <charset val="204"/>
      </rPr>
      <t>(через NFC и Bluetooth)</t>
    </r>
    <r>
      <rPr>
        <sz val="8"/>
        <rFont val="Arial"/>
        <family val="2"/>
        <charset val="204"/>
      </rPr>
      <t>, ISO14443 UID, HID Prox, AWID и EM4102 (32 бит).Монтаж проводов под винт.</t>
    </r>
  </si>
  <si>
    <t>95BPMPTEWMA0PF</t>
  </si>
  <si>
    <r>
      <t xml:space="preserve">Считыватель iClass SE Decor, </t>
    </r>
    <r>
      <rPr>
        <b/>
        <sz val="8"/>
        <rFont val="Arial"/>
        <family val="2"/>
        <charset val="204"/>
      </rPr>
      <t>белый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OSDP.</t>
    </r>
    <r>
      <rPr>
        <sz val="8"/>
        <rFont val="Arial"/>
        <family val="2"/>
        <charset val="204"/>
      </rPr>
      <t xml:space="preserve"> Макcимальная совместимость. Работает с картами Seos, iCLASS SE, iCLASS SR, iCLASS, Mifare Classic (SIO), Mifare DESfire EV1 (SIO), Mobile ID </t>
    </r>
    <r>
      <rPr>
        <b/>
        <sz val="8"/>
        <rFont val="Arial"/>
        <family val="2"/>
        <charset val="204"/>
      </rPr>
      <t>(через NFC и Bluetooth),</t>
    </r>
    <r>
      <rPr>
        <sz val="8"/>
        <rFont val="Arial"/>
        <family val="2"/>
        <charset val="204"/>
      </rPr>
      <t xml:space="preserve"> ISO14443 UID, HID Prox, AWID и EM4102 (32 бит).Монтаж проводов под винт.</t>
    </r>
  </si>
  <si>
    <t>95BPMNTEGMA007</t>
  </si>
  <si>
    <r>
      <t xml:space="preserve">Считыватель iClass SE Decor, </t>
    </r>
    <r>
      <rPr>
        <b/>
        <sz val="8"/>
        <rFont val="Arial"/>
        <family val="2"/>
        <charset val="204"/>
      </rPr>
      <t>серый</t>
    </r>
    <r>
      <rPr>
        <sz val="8"/>
        <rFont val="Arial"/>
        <family val="2"/>
        <charset val="204"/>
      </rPr>
      <t xml:space="preserve">. </t>
    </r>
    <r>
      <rPr>
        <b/>
        <sz val="8"/>
        <rFont val="Arial"/>
        <family val="2"/>
        <charset val="204"/>
      </rPr>
      <t>Интерфейс OSDP.</t>
    </r>
    <r>
      <rPr>
        <sz val="8"/>
        <rFont val="Arial"/>
        <family val="2"/>
        <charset val="204"/>
      </rPr>
      <t xml:space="preserve"> Макcимальная совместимость. Работает с картами Seos, iCLASS SE, iCLASS SR, iCLASS, Mifare Classic (SIO), Mifare DESfire EV1 (SIO), Mobile ID </t>
    </r>
    <r>
      <rPr>
        <b/>
        <sz val="8"/>
        <rFont val="Arial"/>
        <family val="2"/>
        <charset val="204"/>
      </rPr>
      <t>(через NFC и Bluetooth</t>
    </r>
    <r>
      <rPr>
        <sz val="8"/>
        <rFont val="Arial"/>
        <family val="2"/>
        <charset val="204"/>
      </rPr>
      <t>), ISO14443 UID, HID Prox, AWID и EM4102 (32 бит).Монтаж проводов под винт.</t>
    </r>
  </si>
  <si>
    <t>RDRSEU908K00000</t>
  </si>
  <si>
    <t>RDRSEU908</t>
  </si>
  <si>
    <t>Считыватель UHF U90 Монтаж проводов под винт.
Чтение SIO and Standard EPC (UHF), интерфесы Wiegand, RS-485.</t>
  </si>
  <si>
    <t>940NTNTEK00000</t>
  </si>
  <si>
    <t>R90 SE</t>
  </si>
  <si>
    <t>Считыватель iClass  R90 SE, черный. Монтаж проводов под винт (колодка).</t>
  </si>
  <si>
    <t>5006PGGMN</t>
  </si>
  <si>
    <t>Бесконтактная микропроцессорная смарт-карта iClass SeoS память 8 КБ, тонкая - для печати на принтере, 5.40х8.57х0.084 см. Композитный материал 60%PVC/40%PET.</t>
  </si>
  <si>
    <t>5005PGGMN</t>
  </si>
  <si>
    <t>Бесконтактная микропроцессорная смарт-карта iClass SeoS память 16 КБ, тонкая - для печати на принтере, 5.40х8.57х0.084 см. Композитный материал 60%PVC/40%PET.</t>
  </si>
  <si>
    <t>5106RGGMNM</t>
  </si>
  <si>
    <t>5106 SeoS + Prox (HID/Indala/EM)</t>
  </si>
  <si>
    <t>Бесконтактная микропроцессорная комбинированная смарт-карта iClass SeoS память 8 КБ + Prox (HID/Indala/EM), тонкая - для печати на принтере, 5.40х8.57х0.084 см. Композитный материал 60%PVC/40%PET.</t>
  </si>
  <si>
    <t>5105RGGMNM</t>
  </si>
  <si>
    <t>5105 SeoS + Prox (HID/Indala/EM)</t>
  </si>
  <si>
    <t>Бесконтактная микропроцессорная комбинированная смарт-карта iClass SeoS память 16 КБ + Prox (HID/Indala/EM), тонкая - для печати на принтере, 5.40х8.57х0.084 см. Композитный материал 60%PVC/40%PET.</t>
  </si>
  <si>
    <t>550PGGAN</t>
  </si>
  <si>
    <t>Бесконтактная микропроцессорная смарт-карта iClass SeoS Essential, тонкая - для печати на принтере, 5.40х8.57х0.084 см. Композитный материал 60%PVC/40%PET.</t>
  </si>
  <si>
    <t>551PPGGANA</t>
  </si>
  <si>
    <t>Бесконтактная микропроцессорная комбинированная смарт-карта iClass SeoS Essential + Prox (HID/Indala/EM), тонкая - для печати на принтере, 5.40х8.57х0.084 см. Композитный материал 60%PVC/40%PET.</t>
  </si>
  <si>
    <t>3000PGGMN</t>
  </si>
  <si>
    <t>3350PMSMV</t>
  </si>
  <si>
    <t>Бесконтактная смарт-карта iCLASS SE, память 2 Кб, 2 сектора, стандартная, 5.40x8.57x0.18 см</t>
  </si>
  <si>
    <t>3002PGGMN</t>
  </si>
  <si>
    <t>Бесконтактная смарт-карта iCLASS SE, память 32 Кб, 16k/2+16k/1 секторов, тонкая - для печати на принтере, 5.40х8.57х0.084 см</t>
  </si>
  <si>
    <t>3004PGGMN</t>
  </si>
  <si>
    <t>Бесконтактная смарт-карта iCLASS SE, память 32 Кб, 16k/16+16k/1 секторов, тонкая - для печати на принтере, 5.40х8.57х0.084 см</t>
  </si>
  <si>
    <t>3150RGGNNN</t>
  </si>
  <si>
    <t>Бесконтактная смарт-карта iCLASS SE c проксимити идентификатором HID, память 2 Кб, 2 сектора, тонкая - для печати на принтере, 5.40х8.57х0.084 см Композитная.</t>
  </si>
  <si>
    <t>3150RG1NNN</t>
  </si>
  <si>
    <t>Бесконтактная смарт-карта iCLASS SE c проксимити идентификатором HID, память 2 Кб, 2 сектора, тонкая - для печати на принтере, 5.40х8.57х0.084 см Композитная с магнитной полосой.</t>
  </si>
  <si>
    <t>3250PNNMN</t>
  </si>
  <si>
    <t>Бесконтактный смарт-брелок iCLASS SE, память 2 Кб, 2 сектора, 32x40[6 мм</t>
  </si>
  <si>
    <t>3550RG1NNN</t>
  </si>
  <si>
    <t>Бесконтактная смарт-карта Mifare SE 1K c проксимити идентификатором HID, память 2 Кб, 2 сектора, тонкая - для печати на принтере, 5.40х8.57х0.084 см Композитная магнитной полосой.</t>
  </si>
  <si>
    <t>2000HPGGMN</t>
  </si>
  <si>
    <t>2000H</t>
  </si>
  <si>
    <t>Бесконтактная смарт-карта iCLASS, iClassSE память 2 Кб, 2 сектора, тонкая - для печати на принтере, 5.40х8.57х0.084 см</t>
  </si>
  <si>
    <t>2100HPGGMN</t>
  </si>
  <si>
    <t>2100H</t>
  </si>
  <si>
    <t>Бесконтактная смарт-карта iCLASS, iClassSE память 2 Кб, 2 сектора, тонкая - для печати на принтере, 5.40х8.57х0.084 см Материал Composite 40% Polyester / PVC.</t>
  </si>
  <si>
    <t>2001HPGGMN</t>
  </si>
  <si>
    <t>2001H</t>
  </si>
  <si>
    <t>Бесконтактная смарт-карта iCLASS SR, память 16 Кб, 2 сектора, тонкая - для печати на принтере, 5.40х8.57х0.084 см</t>
  </si>
  <si>
    <t>2002HPGGMN</t>
  </si>
  <si>
    <t>2002H (iClass SR)</t>
  </si>
  <si>
    <t>Бесконтактная смарт-карта iCLASS SR, память 16 Кб, 16 секторов, тонкая - для печати на принтере, 5.40х8.57х0.084 см</t>
  </si>
  <si>
    <t>2080HPMSMV</t>
  </si>
  <si>
    <t>2080H</t>
  </si>
  <si>
    <t>Бесконтактная смарт-карта iCLASS, iClass SE память 2 Кб, 2 сектора, стандартная, 5.40x8.57x0.18 см</t>
  </si>
  <si>
    <t>2120HBGGNNN</t>
  </si>
  <si>
    <t>Бесконтактная смарт-карта iCLASS SR c проксимити идентификатором HID, память 2 Кб, 2 сектора, тонкая - для печати на принтере, 5.40х8.57х0.084 см Композитная.</t>
  </si>
  <si>
    <t>2120HBG1NNN</t>
  </si>
  <si>
    <t>Бесконтактная смарт-карта iCLASS SR c проксимити идентификатором HID, память 2 Кб, 2 сектора, тонкая - для печати на принтере, 5.40х8.57х0.084 см Композитная с магнитной полосой.</t>
  </si>
  <si>
    <t>2424PNGGNNN</t>
  </si>
  <si>
    <t>2424PNGGMNN</t>
  </si>
  <si>
    <t>Бесконтактная смарт-карта iCLASS 32k bit (16k/16 + 16k/1) с  идентификатором MIFARE 4K (40 Sectors), композитная, тонкая - для печати на принтере, 5.40х8.57х0.084 см</t>
  </si>
  <si>
    <t>2050HNNMN</t>
  </si>
  <si>
    <t>2050H</t>
  </si>
  <si>
    <t>Бесконтактный смарт-брелок iCLASS и iCLASS SE, память 2 Кб, 2 сектора, 39.5 x 31.8 x 6.0 мм.</t>
  </si>
  <si>
    <t>2060HKSMN</t>
  </si>
  <si>
    <t>2060H</t>
  </si>
  <si>
    <t>Бесконтактная смарт-метка iCLASS и  iCLASS SE, память 2 Кб, 2 сектора, диаметр 32.6 мм, толщина 1.7 мм</t>
  </si>
  <si>
    <t>600TGGAN</t>
  </si>
  <si>
    <t>600 UHF</t>
  </si>
  <si>
    <t>Смарт-карта 600 HID SIO Enabled UHF, композитный материал</t>
  </si>
  <si>
    <t>6014SGGAAN</t>
  </si>
  <si>
    <t>6014 UHF</t>
  </si>
  <si>
    <t>1430MGGMN</t>
  </si>
  <si>
    <t>IQ 1430</t>
  </si>
  <si>
    <t>Бесконтактная смарт-карта IQcard MIFARE, память 1К, 16 секторов, тонкая - для печати на принтере, 5.40х8.60х0.079 см Запрограммированный сектор ключом HID.</t>
  </si>
  <si>
    <t>1430NGGNN</t>
  </si>
  <si>
    <t>Бесконтактная смарт-карта IQcard MIFARE, память 1К, 16 секторов, тонкая - для печати на принтере, 5.40х8.60х0.079 см Незапрограммированнная.</t>
  </si>
  <si>
    <t>1431BGGMNM</t>
  </si>
  <si>
    <t>IQ 1431</t>
  </si>
  <si>
    <t>Бесконтактная смарт-карта IQcard MIFARE, память 1К, 16 секторов, и 125kHz "Prox by HID" тонкая - для печати на принтере, 5.40х8.60х0.079 см</t>
  </si>
  <si>
    <t>MC-0036</t>
  </si>
  <si>
    <t>Услуга по кодированию карт форматом ключами Elite. Цена за одну карту. При заказе будет включена в стоимость карты. Отдельно не отгружается.</t>
  </si>
  <si>
    <t>MC-1000</t>
  </si>
  <si>
    <t>Услуга по кодированию карт форматом Corporate 1000. Цена за одну карту. При заказе будет включена в стоимость карты. Отдельно не отгружается.</t>
  </si>
  <si>
    <t>1431LGGNNM</t>
  </si>
  <si>
    <t>1440NGGNN</t>
  </si>
  <si>
    <t>IQ 1440</t>
  </si>
  <si>
    <t>Бесконтактная смарт-карта IQcard MIFARE (S70), память 4К, 16 секторов, композитный материал, тонкая - для печати на принтере, 5.40х8.60х0.079 см</t>
  </si>
  <si>
    <t>2000CGGNN</t>
  </si>
  <si>
    <t>2000 (незапрограммированная)</t>
  </si>
  <si>
    <t>Бесконтактная смарт-карта iCLASS, iClassSE память 2 Кб, 2 сектора, тонкая - для печати на принтере, 5.40х8.57х0.084 см Незапрограммированная.</t>
  </si>
  <si>
    <t>2000HPGGNN</t>
  </si>
  <si>
    <t>2003HPGGMN</t>
  </si>
  <si>
    <t>2003H (iClass SR)</t>
  </si>
  <si>
    <t>Бесконтактная смарт-карта iCLASS SR, память 32K BIT
(APPLICATION AREAS: 16K/2 + 16K/1), тонкая - для печати на принтере, 5.40х8.57х0.084 см</t>
  </si>
  <si>
    <t>2004PGGMN</t>
  </si>
  <si>
    <t>2004</t>
  </si>
  <si>
    <t>Бесконтактная смарт-карта iCLASS, 32k Bits (4K Bytes) Application areas 16k/16+16k/1, тонкая - для печати на принтере, 5.40х8.57х0.084 см</t>
  </si>
  <si>
    <t>2120HBGGMNM</t>
  </si>
  <si>
    <t>iCLASS SR+HID/EM</t>
  </si>
  <si>
    <t>Бесконтактная смарт-карта iCLASS SR c проксимити идентификатором HID Proximity или EM (указать при заказе), память 2 Кб, 2 сектора, тонкая - для печати на принтере, 5.40х8.57х0.084 см Композитный материал.</t>
  </si>
  <si>
    <t>2120HBGGMVM</t>
  </si>
  <si>
    <t>Бесконтактная смарт-карта iCLASS SR c проксимити идентификатором HID Proximity или EM (указать при заказе), память 2 Кб, 2 сектора, тонкая, c прорезью под крепление бейджа. 5.40х8.57х0.084 см Композитный материал.</t>
  </si>
  <si>
    <t>2121BGGMNM</t>
  </si>
  <si>
    <t>Бесконтактная смарт-карта iCLASS с проксимити идентификатором, память 16 Кб, 2 сектора, тонкая - для печати на принтере, 5.40х8.57х0.084 см Композитный материал.</t>
  </si>
  <si>
    <t>2121HBGGMNM</t>
  </si>
  <si>
    <t>Бесконтактная смарт-карта iCLASS SR с проксимити идентификатором, память 16 Кб, 2 сектора, тонкая - для печати на принтере, 5.40х8.57х0.084 см Композитный материал.</t>
  </si>
  <si>
    <t>2122HBGGMNM</t>
  </si>
  <si>
    <t>Бесконтактная смарт-карта iCLASS SR с проксимити идентификатором, память 16 Кб, 16 секторов, тонкая - для печати на принтере, 5.40х8.57х0.084 см Композитный материал.</t>
  </si>
  <si>
    <t>2124BGGMNN</t>
  </si>
  <si>
    <t>Бесконтактная смарт-карта iCLASS с проксимити идентификатором, память 32k Bits (4K Bytes) Application areas 16k/16+16k/1, тонкая - для печати на принтере, 5.40х8.57х0.084 см Композитный материал.</t>
  </si>
  <si>
    <t>2124HBGGMNM</t>
  </si>
  <si>
    <t>2423HNGGMNN</t>
  </si>
  <si>
    <t>Бесконтактная смарт-картаiCLASS 32k bit (16k/2 + 16k/1) + MIFARE Classic 4K Memorywith 40 Sectors, композитная, тонкая - для печати на принтере, 5.40х8.57х0.084 см</t>
  </si>
  <si>
    <t>3300PKSMN</t>
  </si>
  <si>
    <t>3300 iCLASS SE Tag</t>
  </si>
  <si>
    <t>Проксимити метка  iCLASS SE Tag, диаметр 32.64 мм, толщина 1.78 мм</t>
  </si>
  <si>
    <t>3963PNPGGMNNM</t>
  </si>
  <si>
    <t>Карта доступа HID iClassSE4K+Prox+Mifare4K</t>
  </si>
  <si>
    <t>802FPGGAN</t>
  </si>
  <si>
    <t>801FPGGAN</t>
  </si>
  <si>
    <t>800FNGGBN</t>
  </si>
  <si>
    <t>812FPPGGANA</t>
  </si>
  <si>
    <t>DESfire EV3 High Security Profile + HID Prox</t>
  </si>
  <si>
    <t>Бесконтактная смарт-карта DESFire EV3 8K + HID Proximity, RANDOM UID, тонкая - для печати на принтере, 5.40х8.57х0.084 см. Композитный материал.</t>
  </si>
  <si>
    <t>811FPPGGANA</t>
  </si>
  <si>
    <t>811FPNGGANN</t>
  </si>
  <si>
    <t>3000VGGNN</t>
  </si>
  <si>
    <t>3000 (незапрограммированная)</t>
  </si>
  <si>
    <t>3000PGGMN iClass SE смарткарта, незапрограммированная, для использования с CP1000D</t>
  </si>
  <si>
    <t>3050PGGMN</t>
  </si>
  <si>
    <t>52260PSGGANN</t>
  </si>
  <si>
    <t>52260 iCLASS Seos + iCLASS Card</t>
  </si>
  <si>
    <t>Бесконтактная микропроцессорная смарт-карта iClass SeoS память 8 К + iCLASS 2k bit тонкая - для печати на принтере, 5.40х8.57х0.084 см. Композитный материал 60%PVC/40%PET.</t>
  </si>
  <si>
    <t>5656 SeoS Clamshell</t>
  </si>
  <si>
    <t>Бесконтактная микропроцессорная смарт-карта iClass SeoS память 8 КБ, толстая, 5.40х8.57х0.18 см. Композитный материал 60%PVC/40%PET.</t>
  </si>
  <si>
    <t>6013SGGAAN</t>
  </si>
  <si>
    <t>6013 UHF</t>
  </si>
  <si>
    <t>2054HNNMN</t>
  </si>
  <si>
    <t>2054H</t>
  </si>
  <si>
    <t>Бесконтактный смарт-брелок iCLASS и iCLASS SE, память 32k bit (Application Areas: 16k/16 + 16k/1), 39.5 x 31.8 x 6.0 мм.</t>
  </si>
  <si>
    <t>1326LSSMV</t>
  </si>
  <si>
    <t>ProxCard II</t>
  </si>
  <si>
    <t>Проксимити карта ProxCard II, стандартная, 5.40х8.57х0.18 см</t>
  </si>
  <si>
    <t>1326LGSMV</t>
  </si>
  <si>
    <t>1326LMSMV</t>
  </si>
  <si>
    <t>1336LGGMN</t>
  </si>
  <si>
    <t>DuoProx II</t>
  </si>
  <si>
    <t>Проксимити карта DuoProx II с магнитной полосой, тонкая - для печати на принтере, 5.40х8.57х0.084 см</t>
  </si>
  <si>
    <t>1386LGGMN</t>
  </si>
  <si>
    <t>ISOProx II</t>
  </si>
  <si>
    <t>Проксимити карта ISOProx II, тонкая - для печати на принтере, 5.40х8.57х0.084 см</t>
  </si>
  <si>
    <t>1386LGGNN</t>
  </si>
  <si>
    <t>1386LGSMV</t>
  </si>
  <si>
    <t>Проксимити карта ISOProx II, тонкая - для печати на принтере, 5.40х8.57х0.084 см
Надпись на обороте ISOProx II.</t>
  </si>
  <si>
    <t>1586LGGMN</t>
  </si>
  <si>
    <t>ISOProx II Composite</t>
  </si>
  <si>
    <t>Проксимити карта ISOProx II, тонкая для печати на принтере, 5.40х8.57х0.084 см, из композитного материала - Composite 40% Polyester / PVC *</t>
  </si>
  <si>
    <t>1346LNSMN</t>
  </si>
  <si>
    <t>ProxKey III</t>
  </si>
  <si>
    <t>Проксимити брелок ProxKey® III, 4.3х2.29х1.4 см</t>
  </si>
  <si>
    <t>1351LBSMN</t>
  </si>
  <si>
    <t>ProxPass II</t>
  </si>
  <si>
    <t>Активный проксимити идентификатор ProxPass II для считывателей MaxiProx, расстояние считывания - до 2 м, 91.6х67.50х7.6 мм</t>
  </si>
  <si>
    <t>1391LSSMN</t>
  </si>
  <si>
    <t>MP1391</t>
  </si>
  <si>
    <t>Проксимити метка MicroProxTag, ?32.6 мм, толщина 1.7 мм</t>
  </si>
  <si>
    <t>FPCRD-SSSMW-0000</t>
  </si>
  <si>
    <t>FlexCard</t>
  </si>
  <si>
    <t>Проксимити карта INDALA FlexCard, стандартная, 86x54x1.8 мм Формат Виганд 26 (40134).</t>
  </si>
  <si>
    <t>FPISO-SSSCNA-0000</t>
  </si>
  <si>
    <t>FlexISO</t>
  </si>
  <si>
    <t>Проксимити карта INDALA FlexISO, стандартная, 5.40х8.57х0.084 см Формат Виганд 26 (40134).</t>
  </si>
  <si>
    <t>FPISO-SSSCNB-0000</t>
  </si>
  <si>
    <t>FlexISO M</t>
  </si>
  <si>
    <t>Проксимити карта INDALA FlexISO М, стандартная с магнитной полосой, 5.40х8.57х0.084 см Формат Виганд 26 (H40134).</t>
  </si>
  <si>
    <t>FPIXT-SSSCNA-0000</t>
  </si>
  <si>
    <t>FlexISO XT</t>
  </si>
  <si>
    <t>Проксимити карта INDALA FlexISO XT, стандартная, композитный материал, 5.40х8.57х0.084 см Формат Виганд 26 (H40134).</t>
  </si>
  <si>
    <t>FPKEY-SSSS-0000</t>
  </si>
  <si>
    <t>FlexKey</t>
  </si>
  <si>
    <t>Проксимити брелок INDALA FlexKey. Формат Виганд 26 (H40134).</t>
  </si>
  <si>
    <t>FPTAG-SSSS-0002</t>
  </si>
  <si>
    <t>FlexTag</t>
  </si>
  <si>
    <t>Проксимити метка INDALA FlexTag. Формат Виганд 26 (H40134).</t>
  </si>
  <si>
    <t>CP1000D</t>
  </si>
  <si>
    <t>Универсальный программатор
Program Genuine HID® and Third Party Credentials using a variety of technologies including iCLASS, iCLASS SE, Seos, MIFARE® Classic, MIFARE DESFire® EV1. Configuration and Key Management for iCLASS SE Readers</t>
  </si>
  <si>
    <t>CRDT-D4</t>
  </si>
  <si>
    <t>Лицензия по кодированию карт SeoS ключами Elite для прогамматора CP1000D. Цена за одну карту.</t>
  </si>
  <si>
    <t>FRMT-J2</t>
  </si>
  <si>
    <t>Лицензия по кодированию карт форматом Corporate 1000 для прогамматора CP1000D. Цена за одну карту.</t>
  </si>
  <si>
    <t>MID-SUB-T100-ADD</t>
  </si>
  <si>
    <t>MID-SUB-T100</t>
  </si>
  <si>
    <t>928NFNTEK000TE</t>
  </si>
  <si>
    <t>RKLB40 SE</t>
  </si>
  <si>
    <t>Биометрический считыватель
* Secure Identity Object® (SIO®) on iCLASS® Seos® 8kB (iCLASS® Seos® 16kB NOT COMPATIBLE) 
* Standard iCLASS® 16-32k bit Access Control Application (Secure Identity Object® (SIO®) on iCLASS® and 2k bit iCLASS NOT COMPATIBLE)</t>
  </si>
  <si>
    <t>25BNKS-10-000000</t>
  </si>
  <si>
    <t>Signo 25B</t>
  </si>
  <si>
    <t>Биометрический считыватель. Мультиспектральный сенсор. Поддержка карт iCLASS® Seos™, iCLASS SE, iCLASS Legacy, MIFARE® Classic, MIFARE Plus, MIFARE DESFire®, Mobile Credential BLE/NFC. Габаритные размеры 5.0 cm x 20.4 cm x 5.5 cm. IP67, IK09. Template on device – 50,000 (1:1 Verification), 5000 (1: N Authentication), 1M event log messages.</t>
  </si>
  <si>
    <t>Считыватели SIGNO</t>
  </si>
  <si>
    <t>Считыватели SIGNO Seos Profile</t>
  </si>
  <si>
    <t>Считыватели SIGNO Smart Profile</t>
  </si>
  <si>
    <t>Считыватели SIGNO Standard Profile</t>
  </si>
  <si>
    <t>Считыватели SIGNO Custom Profile</t>
  </si>
  <si>
    <t>Считыватели SIGNO EXPRESS</t>
  </si>
  <si>
    <t>Считыватели DÉCOR</t>
  </si>
  <si>
    <t>Считыватели U90 и  R90</t>
  </si>
  <si>
    <t>Считыватели Биометричесике</t>
  </si>
  <si>
    <t>Аксессуары для считывателей Signo</t>
  </si>
  <si>
    <t>Монтажные пластины</t>
  </si>
  <si>
    <t>20-К-МР</t>
  </si>
  <si>
    <t>Монтажная пластина для считывателей Signo20, черный цвет</t>
  </si>
  <si>
    <t>20-S-МР</t>
  </si>
  <si>
    <t>20-W-МР</t>
  </si>
  <si>
    <t>Монтажная пластина для считывателей Signo20, серебристый цвет</t>
  </si>
  <si>
    <t>Монтажная пластина для считывателей Signo20, белый цвет</t>
  </si>
  <si>
    <t>20КT-К-МР</t>
  </si>
  <si>
    <t>Монтажная пластина для считывателей Signo20 с клавиатурой, черный цвет</t>
  </si>
  <si>
    <t>20КT-S-МР</t>
  </si>
  <si>
    <t>20КT-W-МР</t>
  </si>
  <si>
    <t>Монтажная пластина для считывателей Signo20 с клавиатурой, серебристый цвет</t>
  </si>
  <si>
    <t>Монтажная пластина для считывателей Signo20 с клавиатурой, белый цвет</t>
  </si>
  <si>
    <t>40-К-МР</t>
  </si>
  <si>
    <t>40-S-МР</t>
  </si>
  <si>
    <t>40-W-МР</t>
  </si>
  <si>
    <t>Монтажная пластина для считывателей Signo40, черный цвет</t>
  </si>
  <si>
    <t>Монтажная пластина для считывателей Signo40, серебристый цвет</t>
  </si>
  <si>
    <t>Монтажная пластина для считывателей Signo40, белый цвет</t>
  </si>
  <si>
    <t>40КT-К-МР</t>
  </si>
  <si>
    <t>40КT-S-МР</t>
  </si>
  <si>
    <t>40КT-W-МР</t>
  </si>
  <si>
    <t>Монтажная пластина для считывателей Signo40 с клавиатурой, черный цвет</t>
  </si>
  <si>
    <t>Монтажная пластина для считывателей Signo40 с клавиатурой, серебристый цвет</t>
  </si>
  <si>
    <t>Монтажная пластина для считывателей Signo40 с клавиатурой, белый цвет</t>
  </si>
  <si>
    <t>Проставки для монтжа считывателей на металлическую поверхность</t>
  </si>
  <si>
    <t>20-К-05</t>
  </si>
  <si>
    <t>Проставка для считывателей Signo20, толщина 0,5 дюйма (1,77 см), черный цвет</t>
  </si>
  <si>
    <t>20-К-10</t>
  </si>
  <si>
    <t>Проставка для считывателей Signo20, толщина 1,0 дюйм (2,54 см), черный цвет</t>
  </si>
  <si>
    <t>20-S-05</t>
  </si>
  <si>
    <t>20-S-10</t>
  </si>
  <si>
    <t>Проставка для считывателей Signo20, толщина 0,5 дюйма (1,77 см), серебристый цвет</t>
  </si>
  <si>
    <t>Проставка для считывателей Signo20, толщина 1,0 дюйм (2,54 см), серебристый цвет</t>
  </si>
  <si>
    <t>20-W-05</t>
  </si>
  <si>
    <t>20-W-10</t>
  </si>
  <si>
    <t>Проставка для считывателей Signo20, толщина 0,5 дюйма (1,77 см), белый цвет</t>
  </si>
  <si>
    <t>Проставка для считывателей Signo20, толщина 1,0 дюйм (2,54 см), белый цвет</t>
  </si>
  <si>
    <t>40-К-05</t>
  </si>
  <si>
    <t>40-К-10</t>
  </si>
  <si>
    <t>40-S-05</t>
  </si>
  <si>
    <t>40-S-10</t>
  </si>
  <si>
    <t>40-W-05</t>
  </si>
  <si>
    <t>40-W-10</t>
  </si>
  <si>
    <t>Проставка для считывателей Signo40, толщина 0,5 дюйма (1,77 см), черный цвет</t>
  </si>
  <si>
    <t>Проставка для считывателей Signo40, толщина 1,0 дюйм (2,54 см), черный цвет</t>
  </si>
  <si>
    <t>Проставка для считывателей Signo40, толщина 0,5 дюйма (1,77 см), серебристый цвет</t>
  </si>
  <si>
    <t>Проставка для считывателей Signo40, толщина 1,0 дюйм (2,54 см), серебристый цвет</t>
  </si>
  <si>
    <t>Проставка для считывателей Signo40, толщина 0,5 дюйма (1,77 см), белый цвет</t>
  </si>
  <si>
    <t>Проставка для считывателей Signo40, толщина 1,0 дюйм (2,54 см), белый цвет</t>
  </si>
  <si>
    <t>MID-SUB-T050</t>
  </si>
  <si>
    <t>Мобильный доступ. Лицензионная подписка на виртуальные идентификаторы</t>
  </si>
  <si>
    <t>MID-SUB-T050-ADD</t>
  </si>
  <si>
    <t>MID-SUB-T053</t>
  </si>
  <si>
    <t>MID-SUB-T053-ADD</t>
  </si>
  <si>
    <r>
      <t xml:space="preserve">HID Origo Mobile Identities: </t>
    </r>
    <r>
      <rPr>
        <b/>
        <sz val="11"/>
        <color rgb="FF0070C0"/>
        <rFont val="Calibri"/>
        <family val="2"/>
        <charset val="204"/>
        <scheme val="minor"/>
      </rPr>
      <t>Essentials</t>
    </r>
  </si>
  <si>
    <r>
      <t xml:space="preserve">HID Origo Mobile Identities: </t>
    </r>
    <r>
      <rPr>
        <b/>
        <sz val="11"/>
        <color rgb="FF00B050"/>
        <rFont val="Calibri"/>
        <family val="2"/>
        <charset val="204"/>
        <scheme val="minor"/>
      </rPr>
      <t>Enterprise</t>
    </r>
  </si>
  <si>
    <t>MID-SUB-T103</t>
  </si>
  <si>
    <t>MID-SUB-T103-ADD</t>
  </si>
  <si>
    <t>Краткое описание предлагаемых различий между уровнями</t>
  </si>
  <si>
    <t>Сервисы</t>
  </si>
  <si>
    <t>Essentials</t>
  </si>
  <si>
    <t xml:space="preserve"> Enterprise</t>
  </si>
  <si>
    <t>Количество MOB-ключей для организации</t>
  </si>
  <si>
    <t>Количество поддерживаемых форматов для организации</t>
  </si>
  <si>
    <t>Количестов гаджетов для пользователя</t>
  </si>
  <si>
    <t>Поддержка Twist&amp;Go</t>
  </si>
  <si>
    <t>Виджеты</t>
  </si>
  <si>
    <t>Кастомизация данных</t>
  </si>
  <si>
    <t>Аналитика</t>
  </si>
  <si>
    <t>-</t>
  </si>
  <si>
    <t>Не ограничено</t>
  </si>
  <si>
    <t>Количестов виртуальных идентификаторов для пользователя</t>
  </si>
  <si>
    <t>+</t>
  </si>
  <si>
    <t>5266PNNA</t>
  </si>
  <si>
    <t>Бесконтактный микропроцессорный смарт-брелок iClass SeoS память 8 КБ, 3.95х3.18 см. Композитный материал 60%PVC/40%PET</t>
  </si>
  <si>
    <t>5746PGGAV</t>
  </si>
  <si>
    <t>Бесконтактная микропроцессорная смарт-карта iClass SeoS память 8 КБ, бамбук, 5.40х8.57х0.17 см</t>
  </si>
  <si>
    <t>5746 SeoS бамбук</t>
  </si>
  <si>
    <t>5266 SeoS брелок</t>
  </si>
  <si>
    <t>5006 SeoS тонкая 8 КБ</t>
  </si>
  <si>
    <t>5005 SeoS тонкая 16 КБ</t>
  </si>
  <si>
    <t>Карты Seos+Prox</t>
  </si>
  <si>
    <t>Карты Seos+iCLASS</t>
  </si>
  <si>
    <t>Карты, брелки и метки INDALA</t>
  </si>
  <si>
    <t>1597LGGMN</t>
  </si>
  <si>
    <t>Проксимити карта HID с возможностью встраивания контактного чипа,  5.40х8.57х0.084 см</t>
  </si>
  <si>
    <t>1597LGGMN HID Embeddable</t>
  </si>
  <si>
    <t>1597LGGMN INDALA Embeddable</t>
  </si>
  <si>
    <t>Карты Seos+iCLASS+Prox</t>
  </si>
  <si>
    <t>52060PSPGGNNNN</t>
  </si>
  <si>
    <t>52260 iCLASS Seos + iCLASS + Prox Card</t>
  </si>
  <si>
    <t>Бесконтактная микропроцессорная смарт-карта iClass SeoS память 8 К + iCLASS 2k bit + Prox тонкая - для печати на принтере, 5.40х8.57х0.084 см. Композитный материал 60%PVC/40%PET.</t>
  </si>
  <si>
    <t>Карты  и брелки Seos</t>
  </si>
  <si>
    <t>Карты и брелки iCLASS SE</t>
  </si>
  <si>
    <t>Бесконтактная смарт-карта iCLASS SE, память 2 Кб, тонкая - для печати на принтере, 5.40х8.57х0.084 см</t>
  </si>
  <si>
    <t>3350 iCLASS SE толстая</t>
  </si>
  <si>
    <t>3002 iCLASS SE 32 кБ тонкая</t>
  </si>
  <si>
    <t>3000 iCLASS SE 2 кБ тонкая</t>
  </si>
  <si>
    <t>3004 iCLASS SE 32 кБ тонкая</t>
  </si>
  <si>
    <t>3150RGGNNN iCLASS SE+Prox</t>
  </si>
  <si>
    <t>3150RG1NNN iCLASS SE+Prox</t>
  </si>
  <si>
    <t>3250PNNMN iCLASS SE брелок</t>
  </si>
  <si>
    <t>Бесконтактная смарт-карта iCLASS SE, память 2 Кб, тонкая - для печати на принтере, композитная, 5.40х8.57х0.084 см</t>
  </si>
  <si>
    <t>3001 iCLASS SE 2 кБ тонкая, композитная</t>
  </si>
  <si>
    <t>Карты и брелки iCLASS</t>
  </si>
  <si>
    <t>Карты UHF</t>
  </si>
  <si>
    <t>Бесконтактная смарт-карта UHF+ iCLASS, память 32 Кб, 16k/2+16k/1 секторов, 5.40х8.57х0.084 см</t>
  </si>
  <si>
    <t>Бесконтактная смарт-карта UHF+ iCLASS, память 32 Кб, 16k/16+16k/1 секторов, 5.40х8.57х0.084 см</t>
  </si>
  <si>
    <t>2004H (iClass SR)</t>
  </si>
  <si>
    <t>2004HPGGMN</t>
  </si>
  <si>
    <t>Карты iCLASS+Prox</t>
  </si>
  <si>
    <t>Карты iCLASS SE+Prox</t>
  </si>
  <si>
    <t>Карты iCLASS SE+Mifare+Prox</t>
  </si>
  <si>
    <t>Карты iCLASS+Mifare</t>
  </si>
  <si>
    <t>Карты Mifare</t>
  </si>
  <si>
    <t>Карты Mifare+Prox</t>
  </si>
  <si>
    <t>Дата снятия с производства</t>
  </si>
  <si>
    <t>Альтернатива</t>
  </si>
  <si>
    <t>Считыватели iCLASS SE/multiCLASS SE</t>
  </si>
  <si>
    <t>R10/RP10</t>
  </si>
  <si>
    <t>R15/RP15</t>
  </si>
  <si>
    <t>R40/RP40</t>
  </si>
  <si>
    <t>RK40/RPK41</t>
  </si>
  <si>
    <t>R30/RP30</t>
  </si>
  <si>
    <t>iCLASS SE Express</t>
  </si>
  <si>
    <t>Signo Express</t>
  </si>
  <si>
    <t>Signo20 Smart Profile</t>
  </si>
  <si>
    <t>Signo40 Smart Profile</t>
  </si>
  <si>
    <t>Signo40K Smart Profile</t>
  </si>
  <si>
    <t>Считыватели HID Prox</t>
  </si>
  <si>
    <t>MaxiProx (5375)</t>
  </si>
  <si>
    <t>Signo20/Signo40 Mobile Access</t>
  </si>
  <si>
    <t>MiniProx (5365)</t>
  </si>
  <si>
    <t>ProxPoint Plus (6005)</t>
  </si>
  <si>
    <t>ProxProII(5455)</t>
  </si>
  <si>
    <t>ProxPro Keypad</t>
  </si>
  <si>
    <t>ThinLineII (5395)</t>
  </si>
  <si>
    <t>Недоступен для заказа в Европе</t>
  </si>
  <si>
    <t>Signo20 Standard Profile</t>
  </si>
  <si>
    <t>Signo40 Standard Profile</t>
  </si>
  <si>
    <t>Signo40K Standard Profile</t>
  </si>
  <si>
    <t>Считыватели INDALA</t>
  </si>
  <si>
    <t>Arch Slim (FP3511A)</t>
  </si>
  <si>
    <t>Arch Wallswitch (FP3521A)</t>
  </si>
  <si>
    <t>FlexPass Keypad (FP506xx)</t>
  </si>
  <si>
    <t>Long Range (ASR-620++)</t>
  </si>
  <si>
    <t>Arch Mid-Range (FP323xx)</t>
  </si>
  <si>
    <t>1) При заказе продукции, формировании правильного артикула (part number)  пользуйтесь руководством к заказу HTOG (How To Order Guide):</t>
  </si>
  <si>
    <t>https://www.hidglobal.com/documents/readers-and-credentials-how-order-guide</t>
  </si>
  <si>
    <r>
      <t xml:space="preserve">2) </t>
    </r>
    <r>
      <rPr>
        <sz val="12"/>
        <color rgb="FFFF0000"/>
        <rFont val="Arial"/>
        <family val="2"/>
        <charset val="204"/>
      </rPr>
      <t>Для новых проектов</t>
    </r>
    <r>
      <rPr>
        <sz val="12"/>
        <rFont val="Arial"/>
        <family val="2"/>
        <charset val="204"/>
      </rPr>
      <t xml:space="preserve"> рекомендуем использовать самую современную и высокозащищенную технологию Seos.</t>
    </r>
  </si>
  <si>
    <r>
      <t xml:space="preserve">Это </t>
    </r>
    <r>
      <rPr>
        <sz val="12"/>
        <color rgb="FFFF0000"/>
        <rFont val="Arial"/>
        <family val="2"/>
        <charset val="204"/>
      </rPr>
      <t>считыватели Signo с Seos Profile и карты Seos</t>
    </r>
    <r>
      <rPr>
        <sz val="12"/>
        <rFont val="Arial"/>
        <family val="2"/>
        <charset val="204"/>
      </rPr>
      <t>. Выигрыш в цене и безопасности.</t>
    </r>
  </si>
  <si>
    <t>Пример оборудования объекта на 50 дверей и 1000 пользователей</t>
  </si>
  <si>
    <t xml:space="preserve">Описание </t>
  </si>
  <si>
    <t>Цена, Тг</t>
  </si>
  <si>
    <t>Кол-во, шт</t>
  </si>
  <si>
    <t>Ст-ть, Тг</t>
  </si>
  <si>
    <t>Signo 20 Seos Profile (каб отвод)</t>
  </si>
  <si>
    <t>20NKS-01-000000</t>
  </si>
  <si>
    <t>5006 Seos</t>
  </si>
  <si>
    <t>Итого:</t>
  </si>
  <si>
    <r>
      <t>3)</t>
    </r>
    <r>
      <rPr>
        <sz val="12"/>
        <color rgb="FFFF0000"/>
        <rFont val="Arial"/>
        <family val="2"/>
        <charset val="204"/>
      </rPr>
      <t xml:space="preserve"> Для объектов, использующих старую технологию Prox 125 кГц (HID, Indala, Emarin</t>
    </r>
    <r>
      <rPr>
        <sz val="12"/>
        <rFont val="Arial"/>
        <family val="2"/>
        <charset val="204"/>
      </rPr>
      <t>), подверженную риску копирования карт, настоятельно рекомендуем</t>
    </r>
  </si>
  <si>
    <t>миграцию (постепенный переход) на самую защищенную технологию Seos.</t>
  </si>
  <si>
    <r>
      <t xml:space="preserve">Для этого следует использовать </t>
    </r>
    <r>
      <rPr>
        <sz val="12"/>
        <color rgb="FFFF0000"/>
        <rFont val="Arial"/>
        <family val="2"/>
        <charset val="204"/>
      </rPr>
      <t>считыватели Signo с Standard Profile и комбинированные карты Seos+Prox</t>
    </r>
    <r>
      <rPr>
        <sz val="12"/>
        <rFont val="Arial"/>
        <family val="2"/>
        <charset val="204"/>
      </rPr>
      <t>.</t>
    </r>
  </si>
  <si>
    <t>В зависимости от количества считывателей и карт на объекте, рекомендуем следущие подходы:</t>
  </si>
  <si>
    <t xml:space="preserve">Например, на объекте всего 10 считывателей и 1000 карт. С точки зрения безопасности и экономической целесообразности </t>
  </si>
  <si>
    <t>следует в первую очередь заменить считыватели на Signo Standard Profile, а затем постепенно произвести замену карт на карты Seos.</t>
  </si>
  <si>
    <t>С заменой последней карты следует отключить в считывателях чтение технологии Prox, используя Reader Manager.</t>
  </si>
  <si>
    <t>20NKS-00-000000</t>
  </si>
  <si>
    <t>Другой случай: на объекте 100 считывателей и 200 карт. Проще вначале приобрести комбинированные карты Seos+Prox и постепенно заменять считыватели на Signo Seos Profile.</t>
  </si>
  <si>
    <t>С заменой последнего считывателя безопасность объекта будет решена.</t>
  </si>
  <si>
    <t>5106 SeoS + Prox/EM</t>
  </si>
  <si>
    <t>Бесконтактная микропроцессорная комбинированная смарт-карта iClass SeoS память 8 КБ + HID Prox или EM (указать при заказе), тонкая - для печати на принтере, 5.40х8.57х0.084 см. Композитный материал 60%PVC/40%PET.</t>
  </si>
  <si>
    <t>Каждый раз при миграции следует руководствоваться вопросами безопасности и экономической целесообразности.</t>
  </si>
  <si>
    <t xml:space="preserve">4) Следует иметь ввиду, что даже если вопрос миграции не стоит на повестке дня в настоящий момент, при возникновении новой потребности </t>
  </si>
  <si>
    <r>
      <t xml:space="preserve">на объекте в картах старой технологии есть возможность приобретения комбинированных карт </t>
    </r>
    <r>
      <rPr>
        <sz val="12"/>
        <color rgb="FFFF0000"/>
        <rFont val="Arial"/>
        <family val="2"/>
        <charset val="204"/>
      </rPr>
      <t>Seos Essential+Prox.</t>
    </r>
    <r>
      <rPr>
        <sz val="12"/>
        <rFont val="Arial"/>
        <family val="2"/>
        <charset val="204"/>
      </rPr>
      <t xml:space="preserve"> По цене они дешевле,</t>
    </r>
  </si>
  <si>
    <t>чем Prox-карты. Вместе с тем вы закладывате возможность для плавного перехода на защищенную технологию в будущем.</t>
  </si>
  <si>
    <t>551 SeoS Essential + Prox (HID/Indala/EM)</t>
  </si>
  <si>
    <t>Бесконтактная микропроцессорная комбинированная смарт-карта iClass SeoS Essential + HID Prox, тонкая - для печати на принтере, 5.40х8.57х0.084 см. Композитный материал 60%PVC/40%PET.</t>
  </si>
  <si>
    <t>Следует учитывать разные возможности карт Seos Essential и стандартной карты Seos 8K</t>
  </si>
  <si>
    <t>5656PMSAV</t>
  </si>
  <si>
    <t>Внутренние курсы валют</t>
  </si>
  <si>
    <t>USD</t>
  </si>
  <si>
    <t>₸</t>
  </si>
  <si>
    <t>Данный розничный прайс актуален с 1 января 2026 г.</t>
  </si>
  <si>
    <t>Считыватели</t>
  </si>
  <si>
    <t>Аксессуары</t>
  </si>
  <si>
    <t>Мобильный доступ</t>
  </si>
  <si>
    <t>Карты SEOS</t>
  </si>
  <si>
    <t>Карты iCLASS SE</t>
  </si>
  <si>
    <t>Карты iCLASS</t>
  </si>
  <si>
    <t>Карты PROX</t>
  </si>
  <si>
    <t>Программирование</t>
  </si>
  <si>
    <t>Рекомендации</t>
  </si>
  <si>
    <t>ПОЛНЫЙ ПРАЙС</t>
  </si>
  <si>
    <t>Данный розничный прайс лист действует с 1 января 2026 г.</t>
  </si>
  <si>
    <r>
      <t xml:space="preserve">Считыватель Signo 20, черный. Custom Profile - работает с картами SeoS, SeoS BLE/NFC, iClass, iClass SR, iClass SE, Mifare/DESfire (CSN, SIO), HID Prox, INDALA, EM4102. Колодка (монтаж под винт). Габариты (мм): 45x121,5x19,5. </t>
    </r>
    <r>
      <rPr>
        <i/>
        <sz val="8"/>
        <rFont val="Arial"/>
        <family val="2"/>
        <charset val="204"/>
      </rPr>
      <t>Shlumberger, ICE0327</t>
    </r>
    <r>
      <rPr>
        <sz val="8"/>
        <rFont val="Arial"/>
        <family val="2"/>
        <charset val="204"/>
      </rPr>
      <t>.</t>
    </r>
  </si>
  <si>
    <r>
      <t xml:space="preserve">Считыватель Signo 20, черный. Custom Profile - работает с картами SeoS, SeoS BLE/NFC, iClass, iClass SR, iClass SE, Mifare/DESfire (CSN, SIO), HID Prox, INDALA, EM4102. Кабельный отвод (монтаж под пайку). Габариты (мм): 45x121,5x19,5. </t>
    </r>
    <r>
      <rPr>
        <i/>
        <sz val="8"/>
        <rFont val="Arial"/>
        <family val="2"/>
        <charset val="204"/>
      </rPr>
      <t>Shlumberger, ICE0327</t>
    </r>
    <r>
      <rPr>
        <sz val="8"/>
        <rFont val="Arial"/>
        <family val="2"/>
        <charset val="204"/>
      </rPr>
      <t>.</t>
    </r>
  </si>
  <si>
    <t>20-K-MP</t>
  </si>
  <si>
    <r>
      <t>20NKS-</t>
    </r>
    <r>
      <rPr>
        <b/>
        <sz val="11"/>
        <rFont val="Calibri"/>
        <family val="2"/>
        <charset val="204"/>
        <scheme val="minor"/>
      </rPr>
      <t>01</t>
    </r>
    <r>
      <rPr>
        <sz val="11"/>
        <rFont val="Calibri"/>
        <family val="2"/>
        <charset val="204"/>
        <scheme val="minor"/>
      </rPr>
      <t>-000000</t>
    </r>
  </si>
  <si>
    <r>
      <t>Signo 20</t>
    </r>
    <r>
      <rPr>
        <b/>
        <sz val="11"/>
        <rFont val="Calibri"/>
        <family val="2"/>
        <charset val="204"/>
        <scheme val="minor"/>
      </rPr>
      <t xml:space="preserve"> Seos</t>
    </r>
    <r>
      <rPr>
        <sz val="11"/>
        <rFont val="Calibri"/>
        <family val="2"/>
        <charset val="204"/>
        <scheme val="minor"/>
      </rPr>
      <t xml:space="preserve"> Profile (каб отвод)</t>
    </r>
  </si>
  <si>
    <r>
      <t>20TKS-</t>
    </r>
    <r>
      <rPr>
        <b/>
        <sz val="11"/>
        <rFont val="Calibri"/>
        <family val="2"/>
        <charset val="204"/>
        <scheme val="minor"/>
      </rPr>
      <t>01</t>
    </r>
    <r>
      <rPr>
        <sz val="11"/>
        <rFont val="Calibri"/>
        <family val="2"/>
        <charset val="204"/>
        <scheme val="minor"/>
      </rPr>
      <t>-000000</t>
    </r>
  </si>
  <si>
    <r>
      <t xml:space="preserve">Signo 20 </t>
    </r>
    <r>
      <rPr>
        <b/>
        <sz val="11"/>
        <rFont val="Calibri"/>
        <family val="2"/>
        <charset val="204"/>
        <scheme val="minor"/>
      </rPr>
      <t>Seos</t>
    </r>
    <r>
      <rPr>
        <sz val="11"/>
        <rFont val="Calibri"/>
        <family val="2"/>
        <charset val="204"/>
        <scheme val="minor"/>
      </rPr>
      <t xml:space="preserve"> Profile (колодка)</t>
    </r>
  </si>
  <si>
    <r>
      <t>40NKS-</t>
    </r>
    <r>
      <rPr>
        <b/>
        <sz val="11"/>
        <rFont val="Calibri"/>
        <family val="2"/>
        <charset val="204"/>
        <scheme val="minor"/>
      </rPr>
      <t>01</t>
    </r>
    <r>
      <rPr>
        <sz val="11"/>
        <rFont val="Calibri"/>
        <family val="2"/>
        <charset val="204"/>
        <scheme val="minor"/>
      </rPr>
      <t>-000000</t>
    </r>
  </si>
  <si>
    <r>
      <t xml:space="preserve">Signo 40 </t>
    </r>
    <r>
      <rPr>
        <b/>
        <sz val="11"/>
        <rFont val="Calibri"/>
        <family val="2"/>
        <charset val="204"/>
        <scheme val="minor"/>
      </rPr>
      <t>Seos</t>
    </r>
    <r>
      <rPr>
        <sz val="11"/>
        <rFont val="Calibri"/>
        <family val="2"/>
        <charset val="204"/>
        <scheme val="minor"/>
      </rPr>
      <t xml:space="preserve"> Profile (каб отвод)</t>
    </r>
  </si>
  <si>
    <r>
      <t>40TKS-</t>
    </r>
    <r>
      <rPr>
        <b/>
        <sz val="11"/>
        <rFont val="Calibri"/>
        <family val="2"/>
        <charset val="204"/>
        <scheme val="minor"/>
      </rPr>
      <t>01</t>
    </r>
    <r>
      <rPr>
        <sz val="11"/>
        <rFont val="Calibri"/>
        <family val="2"/>
        <charset val="204"/>
        <scheme val="minor"/>
      </rPr>
      <t>-000000</t>
    </r>
  </si>
  <si>
    <r>
      <t xml:space="preserve">Signo 40 </t>
    </r>
    <r>
      <rPr>
        <b/>
        <sz val="11"/>
        <rFont val="Calibri"/>
        <family val="2"/>
        <charset val="204"/>
        <scheme val="minor"/>
      </rPr>
      <t>Seos</t>
    </r>
    <r>
      <rPr>
        <sz val="11"/>
        <rFont val="Calibri"/>
        <family val="2"/>
        <charset val="204"/>
        <scheme val="minor"/>
      </rPr>
      <t xml:space="preserve"> Profile (колодка)</t>
    </r>
  </si>
  <si>
    <r>
      <t>20KNKS-</t>
    </r>
    <r>
      <rPr>
        <b/>
        <sz val="11"/>
        <rFont val="Calibri"/>
        <family val="2"/>
        <charset val="204"/>
        <scheme val="minor"/>
      </rPr>
      <t>01</t>
    </r>
    <r>
      <rPr>
        <sz val="11"/>
        <rFont val="Calibri"/>
        <family val="2"/>
        <charset val="204"/>
        <scheme val="minor"/>
      </rPr>
      <t>-000000</t>
    </r>
  </si>
  <si>
    <r>
      <t xml:space="preserve">Signo 20K </t>
    </r>
    <r>
      <rPr>
        <b/>
        <sz val="11"/>
        <rFont val="Calibri"/>
        <family val="2"/>
        <charset val="204"/>
        <scheme val="minor"/>
      </rPr>
      <t>Seos</t>
    </r>
    <r>
      <rPr>
        <sz val="11"/>
        <rFont val="Calibri"/>
        <family val="2"/>
        <charset val="204"/>
        <scheme val="minor"/>
      </rPr>
      <t xml:space="preserve"> Profile (каб отвод)</t>
    </r>
  </si>
  <si>
    <r>
      <t>20KTKS-</t>
    </r>
    <r>
      <rPr>
        <b/>
        <sz val="11"/>
        <rFont val="Calibri"/>
        <family val="2"/>
        <charset val="204"/>
        <scheme val="minor"/>
      </rPr>
      <t>01</t>
    </r>
    <r>
      <rPr>
        <sz val="11"/>
        <rFont val="Calibri"/>
        <family val="2"/>
        <charset val="204"/>
        <scheme val="minor"/>
      </rPr>
      <t>-000000</t>
    </r>
  </si>
  <si>
    <r>
      <t xml:space="preserve">Signo 20K </t>
    </r>
    <r>
      <rPr>
        <b/>
        <sz val="11"/>
        <rFont val="Calibri"/>
        <family val="2"/>
        <charset val="204"/>
        <scheme val="minor"/>
      </rPr>
      <t>Seos</t>
    </r>
    <r>
      <rPr>
        <sz val="11"/>
        <rFont val="Calibri"/>
        <family val="2"/>
        <charset val="204"/>
        <scheme val="minor"/>
      </rPr>
      <t xml:space="preserve"> Profile (колодка)</t>
    </r>
  </si>
  <si>
    <r>
      <t>40KNKS-</t>
    </r>
    <r>
      <rPr>
        <b/>
        <sz val="11"/>
        <rFont val="Calibri"/>
        <family val="2"/>
        <charset val="204"/>
        <scheme val="minor"/>
      </rPr>
      <t>01</t>
    </r>
    <r>
      <rPr>
        <sz val="11"/>
        <rFont val="Calibri"/>
        <family val="2"/>
        <charset val="204"/>
        <scheme val="minor"/>
      </rPr>
      <t>-000000</t>
    </r>
  </si>
  <si>
    <r>
      <t xml:space="preserve">Signo 40K </t>
    </r>
    <r>
      <rPr>
        <b/>
        <sz val="11"/>
        <rFont val="Calibri"/>
        <family val="2"/>
        <charset val="204"/>
        <scheme val="minor"/>
      </rPr>
      <t>Seos</t>
    </r>
    <r>
      <rPr>
        <sz val="11"/>
        <rFont val="Calibri"/>
        <family val="2"/>
        <charset val="204"/>
        <scheme val="minor"/>
      </rPr>
      <t xml:space="preserve"> Profile (каб отвод)</t>
    </r>
  </si>
  <si>
    <r>
      <t>40KTKS-</t>
    </r>
    <r>
      <rPr>
        <b/>
        <sz val="11"/>
        <rFont val="Calibri"/>
        <family val="2"/>
        <charset val="204"/>
        <scheme val="minor"/>
      </rPr>
      <t>01</t>
    </r>
    <r>
      <rPr>
        <sz val="11"/>
        <rFont val="Calibri"/>
        <family val="2"/>
        <charset val="204"/>
        <scheme val="minor"/>
      </rPr>
      <t>-000000</t>
    </r>
  </si>
  <si>
    <r>
      <t xml:space="preserve">Signo 40K </t>
    </r>
    <r>
      <rPr>
        <b/>
        <sz val="11"/>
        <rFont val="Calibri"/>
        <family val="2"/>
        <charset val="204"/>
        <scheme val="minor"/>
      </rPr>
      <t>Seos</t>
    </r>
    <r>
      <rPr>
        <sz val="11"/>
        <rFont val="Calibri"/>
        <family val="2"/>
        <charset val="204"/>
        <scheme val="minor"/>
      </rPr>
      <t xml:space="preserve"> Profile (колодка)</t>
    </r>
  </si>
  <si>
    <r>
      <t>20NKS-</t>
    </r>
    <r>
      <rPr>
        <b/>
        <sz val="11"/>
        <rFont val="Calibri"/>
        <family val="2"/>
        <charset val="204"/>
        <scheme val="minor"/>
      </rPr>
      <t>02</t>
    </r>
    <r>
      <rPr>
        <sz val="11"/>
        <rFont val="Calibri"/>
        <family val="2"/>
        <charset val="204"/>
        <scheme val="minor"/>
      </rPr>
      <t>-000000</t>
    </r>
  </si>
  <si>
    <r>
      <t xml:space="preserve">Signo 20 </t>
    </r>
    <r>
      <rPr>
        <b/>
        <sz val="11"/>
        <rFont val="Calibri"/>
        <family val="2"/>
        <charset val="204"/>
        <scheme val="minor"/>
      </rPr>
      <t>Smart</t>
    </r>
    <r>
      <rPr>
        <sz val="11"/>
        <rFont val="Calibri"/>
        <family val="2"/>
        <charset val="204"/>
        <scheme val="minor"/>
      </rPr>
      <t xml:space="preserve"> Profile (каб отвод)</t>
    </r>
  </si>
  <si>
    <r>
      <t>20TKS-</t>
    </r>
    <r>
      <rPr>
        <b/>
        <sz val="11"/>
        <rFont val="Calibri"/>
        <family val="2"/>
        <charset val="204"/>
        <scheme val="minor"/>
      </rPr>
      <t>02</t>
    </r>
    <r>
      <rPr>
        <sz val="11"/>
        <rFont val="Calibri"/>
        <family val="2"/>
        <charset val="204"/>
        <scheme val="minor"/>
      </rPr>
      <t>-000000</t>
    </r>
  </si>
  <si>
    <r>
      <t>Signo 20</t>
    </r>
    <r>
      <rPr>
        <b/>
        <sz val="11"/>
        <rFont val="Calibri"/>
        <family val="2"/>
        <charset val="204"/>
        <scheme val="minor"/>
      </rPr>
      <t xml:space="preserve"> Smart</t>
    </r>
    <r>
      <rPr>
        <sz val="11"/>
        <rFont val="Calibri"/>
        <family val="2"/>
        <charset val="204"/>
        <scheme val="minor"/>
      </rPr>
      <t xml:space="preserve"> Profile (колодка)</t>
    </r>
  </si>
  <si>
    <r>
      <t>40NKS-</t>
    </r>
    <r>
      <rPr>
        <b/>
        <sz val="11"/>
        <rFont val="Calibri"/>
        <family val="2"/>
        <charset val="204"/>
        <scheme val="minor"/>
      </rPr>
      <t>02</t>
    </r>
    <r>
      <rPr>
        <sz val="11"/>
        <rFont val="Calibri"/>
        <family val="2"/>
        <charset val="204"/>
        <scheme val="minor"/>
      </rPr>
      <t>-000000</t>
    </r>
  </si>
  <si>
    <r>
      <t xml:space="preserve">Signo 40 </t>
    </r>
    <r>
      <rPr>
        <b/>
        <sz val="11"/>
        <rFont val="Calibri"/>
        <family val="2"/>
        <charset val="204"/>
        <scheme val="minor"/>
      </rPr>
      <t>Smart</t>
    </r>
    <r>
      <rPr>
        <sz val="11"/>
        <rFont val="Calibri"/>
        <family val="2"/>
        <charset val="204"/>
        <scheme val="minor"/>
      </rPr>
      <t xml:space="preserve"> Profile (каб отвод)</t>
    </r>
  </si>
  <si>
    <r>
      <t>40TKS-</t>
    </r>
    <r>
      <rPr>
        <b/>
        <sz val="11"/>
        <rFont val="Calibri"/>
        <family val="2"/>
        <charset val="204"/>
        <scheme val="minor"/>
      </rPr>
      <t>02</t>
    </r>
    <r>
      <rPr>
        <sz val="11"/>
        <rFont val="Calibri"/>
        <family val="2"/>
        <charset val="204"/>
        <scheme val="minor"/>
      </rPr>
      <t>-000000</t>
    </r>
  </si>
  <si>
    <r>
      <t xml:space="preserve">Signo 40 </t>
    </r>
    <r>
      <rPr>
        <b/>
        <sz val="11"/>
        <rFont val="Calibri"/>
        <family val="2"/>
        <charset val="204"/>
        <scheme val="minor"/>
      </rPr>
      <t>Smart</t>
    </r>
    <r>
      <rPr>
        <sz val="11"/>
        <rFont val="Calibri"/>
        <family val="2"/>
        <charset val="204"/>
        <scheme val="minor"/>
      </rPr>
      <t xml:space="preserve"> Profile (колодка)</t>
    </r>
  </si>
  <si>
    <r>
      <t>20KNKS-</t>
    </r>
    <r>
      <rPr>
        <b/>
        <sz val="11"/>
        <rFont val="Calibri"/>
        <family val="2"/>
        <charset val="204"/>
        <scheme val="minor"/>
      </rPr>
      <t>02</t>
    </r>
    <r>
      <rPr>
        <sz val="11"/>
        <rFont val="Calibri"/>
        <family val="2"/>
        <charset val="204"/>
        <scheme val="minor"/>
      </rPr>
      <t>-000000</t>
    </r>
  </si>
  <si>
    <r>
      <t xml:space="preserve">Signo 20K </t>
    </r>
    <r>
      <rPr>
        <b/>
        <sz val="11"/>
        <rFont val="Calibri"/>
        <family val="2"/>
        <charset val="204"/>
        <scheme val="minor"/>
      </rPr>
      <t>Smart</t>
    </r>
    <r>
      <rPr>
        <sz val="11"/>
        <rFont val="Calibri"/>
        <family val="2"/>
        <charset val="204"/>
        <scheme val="minor"/>
      </rPr>
      <t xml:space="preserve"> Profile (каб отвод)</t>
    </r>
  </si>
  <si>
    <r>
      <t>20KTKS-</t>
    </r>
    <r>
      <rPr>
        <b/>
        <sz val="11"/>
        <rFont val="Calibri"/>
        <family val="2"/>
        <charset val="204"/>
        <scheme val="minor"/>
      </rPr>
      <t>02</t>
    </r>
    <r>
      <rPr>
        <sz val="11"/>
        <rFont val="Calibri"/>
        <family val="2"/>
        <charset val="204"/>
        <scheme val="minor"/>
      </rPr>
      <t>-000000</t>
    </r>
  </si>
  <si>
    <r>
      <t xml:space="preserve">Signo 20K </t>
    </r>
    <r>
      <rPr>
        <b/>
        <sz val="11"/>
        <rFont val="Calibri"/>
        <family val="2"/>
        <charset val="204"/>
        <scheme val="minor"/>
      </rPr>
      <t>Smart</t>
    </r>
    <r>
      <rPr>
        <sz val="11"/>
        <rFont val="Calibri"/>
        <family val="2"/>
        <charset val="204"/>
        <scheme val="minor"/>
      </rPr>
      <t xml:space="preserve"> Profile (колодка)</t>
    </r>
  </si>
  <si>
    <r>
      <t>40KNKS-</t>
    </r>
    <r>
      <rPr>
        <b/>
        <sz val="11"/>
        <rFont val="Calibri"/>
        <family val="2"/>
        <charset val="204"/>
        <scheme val="minor"/>
      </rPr>
      <t>02</t>
    </r>
    <r>
      <rPr>
        <sz val="11"/>
        <rFont val="Calibri"/>
        <family val="2"/>
        <charset val="204"/>
        <scheme val="minor"/>
      </rPr>
      <t>-000000</t>
    </r>
  </si>
  <si>
    <r>
      <t xml:space="preserve">Signo 40K </t>
    </r>
    <r>
      <rPr>
        <b/>
        <sz val="11"/>
        <rFont val="Calibri"/>
        <family val="2"/>
        <charset val="204"/>
        <scheme val="minor"/>
      </rPr>
      <t>Smart</t>
    </r>
    <r>
      <rPr>
        <sz val="11"/>
        <rFont val="Calibri"/>
        <family val="2"/>
        <charset val="204"/>
        <scheme val="minor"/>
      </rPr>
      <t xml:space="preserve"> Profile (каб отвод)</t>
    </r>
  </si>
  <si>
    <r>
      <t>40KTKS-</t>
    </r>
    <r>
      <rPr>
        <b/>
        <sz val="11"/>
        <rFont val="Calibri"/>
        <family val="2"/>
        <charset val="204"/>
        <scheme val="minor"/>
      </rPr>
      <t>02</t>
    </r>
    <r>
      <rPr>
        <sz val="11"/>
        <rFont val="Calibri"/>
        <family val="2"/>
        <charset val="204"/>
        <scheme val="minor"/>
      </rPr>
      <t>-000000</t>
    </r>
  </si>
  <si>
    <r>
      <t>20NKS-</t>
    </r>
    <r>
      <rPr>
        <b/>
        <sz val="11"/>
        <rFont val="Calibri"/>
        <family val="2"/>
        <charset val="204"/>
        <scheme val="minor"/>
      </rPr>
      <t>00</t>
    </r>
    <r>
      <rPr>
        <sz val="11"/>
        <rFont val="Calibri"/>
        <family val="2"/>
        <charset val="204"/>
        <scheme val="minor"/>
      </rPr>
      <t>-000000</t>
    </r>
  </si>
  <si>
    <r>
      <t xml:space="preserve">Signo 20 </t>
    </r>
    <r>
      <rPr>
        <b/>
        <sz val="11"/>
        <rFont val="Calibri"/>
        <family val="2"/>
        <charset val="204"/>
        <scheme val="minor"/>
      </rPr>
      <t>Standard</t>
    </r>
    <r>
      <rPr>
        <sz val="11"/>
        <rFont val="Calibri"/>
        <family val="2"/>
        <charset val="204"/>
        <scheme val="minor"/>
      </rPr>
      <t xml:space="preserve"> Profile (каб отвод)</t>
    </r>
  </si>
  <si>
    <r>
      <t>20TKS-</t>
    </r>
    <r>
      <rPr>
        <b/>
        <sz val="11"/>
        <rFont val="Calibri"/>
        <family val="2"/>
        <charset val="204"/>
        <scheme val="minor"/>
      </rPr>
      <t>00</t>
    </r>
    <r>
      <rPr>
        <sz val="11"/>
        <rFont val="Calibri"/>
        <family val="2"/>
        <charset val="204"/>
        <scheme val="minor"/>
      </rPr>
      <t>-000000</t>
    </r>
  </si>
  <si>
    <r>
      <t xml:space="preserve">Signo 20 </t>
    </r>
    <r>
      <rPr>
        <b/>
        <sz val="11"/>
        <rFont val="Calibri"/>
        <family val="2"/>
        <charset val="204"/>
        <scheme val="minor"/>
      </rPr>
      <t>Standard</t>
    </r>
    <r>
      <rPr>
        <sz val="11"/>
        <rFont val="Calibri"/>
        <family val="2"/>
        <charset val="204"/>
        <scheme val="minor"/>
      </rPr>
      <t xml:space="preserve"> Profile (колодка)</t>
    </r>
  </si>
  <si>
    <r>
      <t>40NKS-</t>
    </r>
    <r>
      <rPr>
        <b/>
        <sz val="11"/>
        <rFont val="Calibri"/>
        <family val="2"/>
        <charset val="204"/>
        <scheme val="minor"/>
      </rPr>
      <t>00</t>
    </r>
    <r>
      <rPr>
        <sz val="11"/>
        <rFont val="Calibri"/>
        <family val="2"/>
        <charset val="204"/>
        <scheme val="minor"/>
      </rPr>
      <t>-000000</t>
    </r>
  </si>
  <si>
    <r>
      <t xml:space="preserve">Signo 40 </t>
    </r>
    <r>
      <rPr>
        <b/>
        <sz val="11"/>
        <rFont val="Calibri"/>
        <family val="2"/>
        <charset val="204"/>
        <scheme val="minor"/>
      </rPr>
      <t>Standard</t>
    </r>
    <r>
      <rPr>
        <sz val="11"/>
        <rFont val="Calibri"/>
        <family val="2"/>
        <charset val="204"/>
        <scheme val="minor"/>
      </rPr>
      <t xml:space="preserve"> Profile (каб отвод)</t>
    </r>
  </si>
  <si>
    <r>
      <t>40TKS-</t>
    </r>
    <r>
      <rPr>
        <b/>
        <sz val="11"/>
        <rFont val="Calibri"/>
        <family val="2"/>
        <charset val="204"/>
        <scheme val="minor"/>
      </rPr>
      <t>00</t>
    </r>
    <r>
      <rPr>
        <sz val="11"/>
        <rFont val="Calibri"/>
        <family val="2"/>
        <charset val="204"/>
        <scheme val="minor"/>
      </rPr>
      <t>-000000</t>
    </r>
  </si>
  <si>
    <r>
      <t xml:space="preserve">Signo 40 </t>
    </r>
    <r>
      <rPr>
        <b/>
        <sz val="11"/>
        <rFont val="Calibri"/>
        <family val="2"/>
        <charset val="204"/>
        <scheme val="minor"/>
      </rPr>
      <t>Standard</t>
    </r>
    <r>
      <rPr>
        <sz val="11"/>
        <rFont val="Calibri"/>
        <family val="2"/>
        <charset val="204"/>
        <scheme val="minor"/>
      </rPr>
      <t xml:space="preserve"> Profile (колодка)</t>
    </r>
  </si>
  <si>
    <r>
      <t>20KNKS-</t>
    </r>
    <r>
      <rPr>
        <b/>
        <sz val="11"/>
        <rFont val="Calibri"/>
        <family val="2"/>
        <charset val="204"/>
        <scheme val="minor"/>
      </rPr>
      <t>00</t>
    </r>
    <r>
      <rPr>
        <sz val="11"/>
        <rFont val="Calibri"/>
        <family val="2"/>
        <charset val="204"/>
        <scheme val="minor"/>
      </rPr>
      <t>-000000</t>
    </r>
  </si>
  <si>
    <r>
      <t xml:space="preserve">Signo 20K </t>
    </r>
    <r>
      <rPr>
        <b/>
        <sz val="11"/>
        <rFont val="Calibri"/>
        <family val="2"/>
        <charset val="204"/>
        <scheme val="minor"/>
      </rPr>
      <t>Standard</t>
    </r>
    <r>
      <rPr>
        <sz val="11"/>
        <rFont val="Calibri"/>
        <family val="2"/>
        <charset val="204"/>
        <scheme val="minor"/>
      </rPr>
      <t xml:space="preserve"> Profile (каб отвод)</t>
    </r>
  </si>
  <si>
    <r>
      <t>20KTKS-</t>
    </r>
    <r>
      <rPr>
        <b/>
        <sz val="11"/>
        <rFont val="Calibri"/>
        <family val="2"/>
        <charset val="204"/>
        <scheme val="minor"/>
      </rPr>
      <t>00</t>
    </r>
    <r>
      <rPr>
        <sz val="11"/>
        <rFont val="Calibri"/>
        <family val="2"/>
        <charset val="204"/>
        <scheme val="minor"/>
      </rPr>
      <t>-000000</t>
    </r>
  </si>
  <si>
    <r>
      <t xml:space="preserve">Signo 20K </t>
    </r>
    <r>
      <rPr>
        <b/>
        <sz val="11"/>
        <rFont val="Calibri"/>
        <family val="2"/>
        <charset val="204"/>
        <scheme val="minor"/>
      </rPr>
      <t>Standard</t>
    </r>
    <r>
      <rPr>
        <sz val="11"/>
        <rFont val="Calibri"/>
        <family val="2"/>
        <charset val="204"/>
        <scheme val="minor"/>
      </rPr>
      <t xml:space="preserve"> Profile (колодка)</t>
    </r>
  </si>
  <si>
    <r>
      <t>40KNKS-</t>
    </r>
    <r>
      <rPr>
        <b/>
        <sz val="11"/>
        <rFont val="Calibri"/>
        <family val="2"/>
        <charset val="204"/>
        <scheme val="minor"/>
      </rPr>
      <t>00</t>
    </r>
    <r>
      <rPr>
        <sz val="11"/>
        <rFont val="Calibri"/>
        <family val="2"/>
        <charset val="204"/>
        <scheme val="minor"/>
      </rPr>
      <t>-000000</t>
    </r>
  </si>
  <si>
    <r>
      <t xml:space="preserve">Signo 40K </t>
    </r>
    <r>
      <rPr>
        <b/>
        <sz val="11"/>
        <rFont val="Calibri"/>
        <family val="2"/>
        <charset val="204"/>
        <scheme val="minor"/>
      </rPr>
      <t>Standard</t>
    </r>
    <r>
      <rPr>
        <sz val="11"/>
        <rFont val="Calibri"/>
        <family val="2"/>
        <charset val="204"/>
        <scheme val="minor"/>
      </rPr>
      <t xml:space="preserve"> Profile (каб отвод)</t>
    </r>
  </si>
  <si>
    <r>
      <t>40KTKS-</t>
    </r>
    <r>
      <rPr>
        <b/>
        <sz val="11"/>
        <rFont val="Calibri"/>
        <family val="2"/>
        <charset val="204"/>
        <scheme val="minor"/>
      </rPr>
      <t>00</t>
    </r>
    <r>
      <rPr>
        <sz val="11"/>
        <rFont val="Calibri"/>
        <family val="2"/>
        <charset val="204"/>
        <scheme val="minor"/>
      </rPr>
      <t>-000000</t>
    </r>
  </si>
  <si>
    <r>
      <t xml:space="preserve">Signo 40K </t>
    </r>
    <r>
      <rPr>
        <b/>
        <sz val="11"/>
        <rFont val="Calibri"/>
        <family val="2"/>
        <charset val="204"/>
        <scheme val="minor"/>
      </rPr>
      <t>Standard</t>
    </r>
    <r>
      <rPr>
        <sz val="11"/>
        <rFont val="Calibri"/>
        <family val="2"/>
        <charset val="204"/>
        <scheme val="minor"/>
      </rPr>
      <t xml:space="preserve"> Profile (колодка)</t>
    </r>
  </si>
  <si>
    <r>
      <t>20NKS-</t>
    </r>
    <r>
      <rPr>
        <b/>
        <sz val="11"/>
        <rFont val="Calibri"/>
        <family val="2"/>
        <charset val="204"/>
        <scheme val="minor"/>
      </rPr>
      <t>03</t>
    </r>
    <r>
      <rPr>
        <sz val="11"/>
        <rFont val="Calibri"/>
        <family val="2"/>
        <charset val="204"/>
        <scheme val="minor"/>
      </rPr>
      <t>-000000</t>
    </r>
  </si>
  <si>
    <r>
      <t xml:space="preserve">Signo 20 </t>
    </r>
    <r>
      <rPr>
        <b/>
        <sz val="11"/>
        <rFont val="Calibri"/>
        <family val="2"/>
        <charset val="204"/>
        <scheme val="minor"/>
      </rPr>
      <t>Custom</t>
    </r>
    <r>
      <rPr>
        <sz val="11"/>
        <rFont val="Calibri"/>
        <family val="2"/>
        <charset val="204"/>
        <scheme val="minor"/>
      </rPr>
      <t xml:space="preserve"> Profile (каб. отвод)</t>
    </r>
  </si>
  <si>
    <r>
      <t xml:space="preserve">Считыватель Signo 20, черный. Custom Profile - работает с картами SeoS, SeoS BLE/NFC, iClass, iClass SR, iClass SE, Mifare/DESfire (CSN, SIO), HID Prox, INDALA, EM4102. Кабельный отвод (монтаж под пайку). Габариты (мм): 45x121,5x19,5. </t>
    </r>
    <r>
      <rPr>
        <i/>
        <sz val="11"/>
        <rFont val="Calibri"/>
        <family val="2"/>
        <charset val="204"/>
        <scheme val="minor"/>
      </rPr>
      <t>Shlumberger, ICE0327</t>
    </r>
    <r>
      <rPr>
        <sz val="11"/>
        <rFont val="Calibri"/>
        <family val="2"/>
        <charset val="204"/>
        <scheme val="minor"/>
      </rPr>
      <t>.</t>
    </r>
  </si>
  <si>
    <r>
      <t>20TKS-</t>
    </r>
    <r>
      <rPr>
        <b/>
        <sz val="11"/>
        <rFont val="Calibri"/>
        <family val="2"/>
        <charset val="204"/>
        <scheme val="minor"/>
      </rPr>
      <t>0</t>
    </r>
    <r>
      <rPr>
        <sz val="11"/>
        <rFont val="Calibri"/>
        <family val="2"/>
        <charset val="204"/>
        <scheme val="minor"/>
      </rPr>
      <t>3-000000</t>
    </r>
  </si>
  <si>
    <r>
      <t xml:space="preserve">Signo 20 </t>
    </r>
    <r>
      <rPr>
        <b/>
        <sz val="11"/>
        <rFont val="Calibri"/>
        <family val="2"/>
        <charset val="204"/>
        <scheme val="minor"/>
      </rPr>
      <t>Custom</t>
    </r>
    <r>
      <rPr>
        <sz val="11"/>
        <rFont val="Calibri"/>
        <family val="2"/>
        <charset val="204"/>
        <scheme val="minor"/>
      </rPr>
      <t xml:space="preserve"> Profile (колодка)</t>
    </r>
  </si>
  <si>
    <r>
      <t xml:space="preserve">Считыватель Signo 20, черный. Custom Profile - работает с картами SeoS, SeoS BLE/NFC, iClass, iClass SR, iClass SE, Mifare/DESfire (CSN, SIO), HID Prox, INDALA, EM4102. Колодка (монтаж под винт). Габариты (мм): 45x121,5x19,5. </t>
    </r>
    <r>
      <rPr>
        <i/>
        <sz val="11"/>
        <rFont val="Calibri"/>
        <family val="2"/>
        <charset val="204"/>
        <scheme val="minor"/>
      </rPr>
      <t>Shlumberger, ICE0327</t>
    </r>
    <r>
      <rPr>
        <sz val="11"/>
        <rFont val="Calibri"/>
        <family val="2"/>
        <charset val="204"/>
        <scheme val="minor"/>
      </rPr>
      <t>.</t>
    </r>
  </si>
  <si>
    <r>
      <t>40NKS-</t>
    </r>
    <r>
      <rPr>
        <b/>
        <sz val="11"/>
        <rFont val="Calibri"/>
        <family val="2"/>
        <charset val="204"/>
        <scheme val="minor"/>
      </rPr>
      <t>03</t>
    </r>
    <r>
      <rPr>
        <sz val="11"/>
        <rFont val="Calibri"/>
        <family val="2"/>
        <charset val="204"/>
        <scheme val="minor"/>
      </rPr>
      <t>-000000</t>
    </r>
  </si>
  <si>
    <r>
      <t xml:space="preserve">Signo 40 </t>
    </r>
    <r>
      <rPr>
        <b/>
        <sz val="11"/>
        <rFont val="Calibri"/>
        <family val="2"/>
        <charset val="204"/>
        <scheme val="minor"/>
      </rPr>
      <t>Custom</t>
    </r>
    <r>
      <rPr>
        <sz val="11"/>
        <rFont val="Calibri"/>
        <family val="2"/>
        <charset val="204"/>
        <scheme val="minor"/>
      </rPr>
      <t xml:space="preserve"> Profile (каб отвод)</t>
    </r>
  </si>
  <si>
    <r>
      <t>40TKS-</t>
    </r>
    <r>
      <rPr>
        <b/>
        <sz val="11"/>
        <rFont val="Calibri"/>
        <family val="2"/>
        <charset val="204"/>
        <scheme val="minor"/>
      </rPr>
      <t>03</t>
    </r>
    <r>
      <rPr>
        <sz val="11"/>
        <rFont val="Calibri"/>
        <family val="2"/>
        <charset val="204"/>
        <scheme val="minor"/>
      </rPr>
      <t>-000000</t>
    </r>
  </si>
  <si>
    <r>
      <t>Signo 40</t>
    </r>
    <r>
      <rPr>
        <b/>
        <sz val="11"/>
        <rFont val="Calibri"/>
        <family val="2"/>
        <charset val="204"/>
        <scheme val="minor"/>
      </rPr>
      <t xml:space="preserve"> Custom</t>
    </r>
    <r>
      <rPr>
        <sz val="11"/>
        <rFont val="Calibri"/>
        <family val="2"/>
        <charset val="204"/>
        <scheme val="minor"/>
      </rPr>
      <t xml:space="preserve"> Profile (колодка)</t>
    </r>
  </si>
  <si>
    <r>
      <t>20KNKS-</t>
    </r>
    <r>
      <rPr>
        <b/>
        <sz val="11"/>
        <rFont val="Calibri"/>
        <family val="2"/>
        <charset val="204"/>
        <scheme val="minor"/>
      </rPr>
      <t>03</t>
    </r>
    <r>
      <rPr>
        <sz val="11"/>
        <rFont val="Calibri"/>
        <family val="2"/>
        <charset val="204"/>
        <scheme val="minor"/>
      </rPr>
      <t>-000000</t>
    </r>
  </si>
  <si>
    <r>
      <t xml:space="preserve">Signo 20K </t>
    </r>
    <r>
      <rPr>
        <b/>
        <sz val="11"/>
        <rFont val="Calibri"/>
        <family val="2"/>
        <charset val="204"/>
        <scheme val="minor"/>
      </rPr>
      <t>Custom</t>
    </r>
    <r>
      <rPr>
        <sz val="11"/>
        <rFont val="Calibri"/>
        <family val="2"/>
        <charset val="204"/>
        <scheme val="minor"/>
      </rPr>
      <t xml:space="preserve"> Profile (каб отвод)</t>
    </r>
  </si>
  <si>
    <r>
      <t>20KTKS-</t>
    </r>
    <r>
      <rPr>
        <b/>
        <sz val="11"/>
        <rFont val="Calibri"/>
        <family val="2"/>
        <charset val="204"/>
        <scheme val="minor"/>
      </rPr>
      <t>03</t>
    </r>
    <r>
      <rPr>
        <sz val="11"/>
        <rFont val="Calibri"/>
        <family val="2"/>
        <charset val="204"/>
        <scheme val="minor"/>
      </rPr>
      <t>-000000</t>
    </r>
  </si>
  <si>
    <r>
      <t xml:space="preserve">Signo 20K </t>
    </r>
    <r>
      <rPr>
        <b/>
        <sz val="11"/>
        <rFont val="Calibri"/>
        <family val="2"/>
        <charset val="204"/>
        <scheme val="minor"/>
      </rPr>
      <t>Custom</t>
    </r>
    <r>
      <rPr>
        <sz val="11"/>
        <rFont val="Calibri"/>
        <family val="2"/>
        <charset val="204"/>
        <scheme val="minor"/>
      </rPr>
      <t xml:space="preserve"> Profile (колодка)</t>
    </r>
  </si>
  <si>
    <r>
      <t>40KNKS-</t>
    </r>
    <r>
      <rPr>
        <b/>
        <sz val="11"/>
        <rFont val="Calibri"/>
        <family val="2"/>
        <charset val="204"/>
        <scheme val="minor"/>
      </rPr>
      <t>03</t>
    </r>
    <r>
      <rPr>
        <sz val="11"/>
        <rFont val="Calibri"/>
        <family val="2"/>
        <charset val="204"/>
        <scheme val="minor"/>
      </rPr>
      <t>-000000</t>
    </r>
  </si>
  <si>
    <r>
      <t xml:space="preserve">Signo 40K </t>
    </r>
    <r>
      <rPr>
        <b/>
        <sz val="11"/>
        <rFont val="Calibri"/>
        <family val="2"/>
        <charset val="204"/>
        <scheme val="minor"/>
      </rPr>
      <t>Custom</t>
    </r>
    <r>
      <rPr>
        <sz val="11"/>
        <rFont val="Calibri"/>
        <family val="2"/>
        <charset val="204"/>
        <scheme val="minor"/>
      </rPr>
      <t xml:space="preserve"> Profile (каб отвод)</t>
    </r>
  </si>
  <si>
    <r>
      <t>40KTKS-</t>
    </r>
    <r>
      <rPr>
        <b/>
        <sz val="11"/>
        <rFont val="Calibri"/>
        <family val="2"/>
        <charset val="204"/>
        <scheme val="minor"/>
      </rPr>
      <t>03</t>
    </r>
    <r>
      <rPr>
        <sz val="11"/>
        <rFont val="Calibri"/>
        <family val="2"/>
        <charset val="204"/>
        <scheme val="minor"/>
      </rPr>
      <t>-000000</t>
    </r>
  </si>
  <si>
    <r>
      <t xml:space="preserve">Signo 40K </t>
    </r>
    <r>
      <rPr>
        <b/>
        <sz val="11"/>
        <rFont val="Calibri"/>
        <family val="2"/>
        <charset val="204"/>
        <scheme val="minor"/>
      </rPr>
      <t>Custom</t>
    </r>
    <r>
      <rPr>
        <sz val="11"/>
        <rFont val="Calibri"/>
        <family val="2"/>
        <charset val="204"/>
        <scheme val="minor"/>
      </rPr>
      <t xml:space="preserve"> Profile (колодка)</t>
    </r>
  </si>
  <si>
    <r>
      <t>20XTKK-</t>
    </r>
    <r>
      <rPr>
        <b/>
        <sz val="11"/>
        <rFont val="Calibri"/>
        <family val="2"/>
        <charset val="204"/>
        <scheme val="minor"/>
      </rPr>
      <t>X0</t>
    </r>
    <r>
      <rPr>
        <sz val="11"/>
        <rFont val="Calibri"/>
        <family val="2"/>
        <charset val="204"/>
        <scheme val="minor"/>
      </rPr>
      <t>-000000</t>
    </r>
  </si>
  <si>
    <r>
      <t>Signo 20</t>
    </r>
    <r>
      <rPr>
        <b/>
        <sz val="11"/>
        <rFont val="Calibri"/>
        <family val="2"/>
        <charset val="204"/>
        <scheme val="minor"/>
      </rPr>
      <t xml:space="preserve"> Express</t>
    </r>
    <r>
      <rPr>
        <sz val="11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Seos+BLE</t>
    </r>
    <r>
      <rPr>
        <sz val="11"/>
        <rFont val="Calibri"/>
        <family val="2"/>
        <charset val="204"/>
        <scheme val="minor"/>
      </rPr>
      <t xml:space="preserve"> (только колодка)</t>
    </r>
  </si>
  <si>
    <r>
      <t>20XTKK-</t>
    </r>
    <r>
      <rPr>
        <b/>
        <sz val="11"/>
        <rFont val="Calibri"/>
        <family val="2"/>
        <charset val="204"/>
        <scheme val="minor"/>
      </rPr>
      <t>X1</t>
    </r>
    <r>
      <rPr>
        <sz val="11"/>
        <rFont val="Calibri"/>
        <family val="2"/>
        <charset val="204"/>
        <scheme val="minor"/>
      </rPr>
      <t>-000000</t>
    </r>
  </si>
  <si>
    <r>
      <t>Signo 20</t>
    </r>
    <r>
      <rPr>
        <b/>
        <sz val="11"/>
        <rFont val="Calibri"/>
        <family val="2"/>
        <charset val="204"/>
        <scheme val="minor"/>
      </rPr>
      <t xml:space="preserve"> Express Seos</t>
    </r>
    <r>
      <rPr>
        <sz val="11"/>
        <rFont val="Calibri"/>
        <family val="2"/>
        <charset val="204"/>
        <scheme val="minor"/>
      </rPr>
      <t xml:space="preserve"> (только колодка)</t>
    </r>
  </si>
  <si>
    <r>
      <t>20XTKK-</t>
    </r>
    <r>
      <rPr>
        <b/>
        <sz val="11"/>
        <rFont val="Calibri"/>
        <family val="2"/>
        <charset val="204"/>
        <scheme val="minor"/>
      </rPr>
      <t>X2</t>
    </r>
    <r>
      <rPr>
        <sz val="11"/>
        <rFont val="Calibri"/>
        <family val="2"/>
        <charset val="204"/>
        <scheme val="minor"/>
      </rPr>
      <t>-000000</t>
    </r>
  </si>
  <si>
    <r>
      <t>Signo 20</t>
    </r>
    <r>
      <rPr>
        <b/>
        <sz val="11"/>
        <rFont val="Calibri"/>
        <family val="2"/>
        <charset val="204"/>
        <scheme val="minor"/>
      </rPr>
      <t xml:space="preserve"> Express</t>
    </r>
    <r>
      <rPr>
        <sz val="11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Seos+BLE+CSN</t>
    </r>
    <r>
      <rPr>
        <sz val="11"/>
        <rFont val="Calibri"/>
        <family val="2"/>
        <charset val="204"/>
        <scheme val="minor"/>
      </rPr>
      <t xml:space="preserve"> (только колодка)</t>
    </r>
  </si>
  <si>
    <r>
      <t>20XTKK-</t>
    </r>
    <r>
      <rPr>
        <b/>
        <sz val="11"/>
        <rFont val="Calibri"/>
        <family val="2"/>
        <charset val="204"/>
        <scheme val="minor"/>
      </rPr>
      <t>X3</t>
    </r>
    <r>
      <rPr>
        <sz val="11"/>
        <rFont val="Calibri"/>
        <family val="2"/>
        <charset val="204"/>
        <scheme val="minor"/>
      </rPr>
      <t>-000000</t>
    </r>
  </si>
  <si>
    <r>
      <t>Signo 20</t>
    </r>
    <r>
      <rPr>
        <b/>
        <sz val="11"/>
        <rFont val="Calibri"/>
        <family val="2"/>
        <charset val="204"/>
        <scheme val="minor"/>
      </rPr>
      <t xml:space="preserve"> Express</t>
    </r>
    <r>
      <rPr>
        <sz val="11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Seos+CSN</t>
    </r>
    <r>
      <rPr>
        <sz val="11"/>
        <rFont val="Calibri"/>
        <family val="2"/>
        <charset val="204"/>
        <scheme val="minor"/>
      </rPr>
      <t xml:space="preserve"> (только колодка)</t>
    </r>
  </si>
  <si>
    <r>
      <t xml:space="preserve">Считыватель iClass SE Decor, </t>
    </r>
    <r>
      <rPr>
        <b/>
        <sz val="11"/>
        <rFont val="Calibri"/>
        <family val="2"/>
        <charset val="204"/>
        <scheme val="minor"/>
      </rPr>
      <t>белый</t>
    </r>
    <r>
      <rPr>
        <sz val="11"/>
        <rFont val="Calibri"/>
        <family val="2"/>
        <charset val="204"/>
        <scheme val="minor"/>
      </rPr>
      <t xml:space="preserve">. </t>
    </r>
    <r>
      <rPr>
        <b/>
        <sz val="11"/>
        <rFont val="Calibri"/>
        <family val="2"/>
        <charset val="204"/>
        <scheme val="minor"/>
      </rPr>
      <t>Интерфейс Виганда.</t>
    </r>
    <r>
      <rPr>
        <sz val="11"/>
        <rFont val="Calibri"/>
        <family val="2"/>
        <charset val="204"/>
        <scheme val="minor"/>
      </rPr>
      <t xml:space="preserve"> Макcимальная совместимость. Работает с картами Seos, iCLASS SE, iCLASS SR, iCLASS, Mifare Classic (SIO), Mifare DESfire EV1 (SIO), Mobile IDS (через NFC), ISO14443 UID. Монтаж проводов под винт.</t>
    </r>
  </si>
  <si>
    <r>
      <t xml:space="preserve">Считыватель iClass SE Decor, </t>
    </r>
    <r>
      <rPr>
        <b/>
        <sz val="11"/>
        <rFont val="Calibri"/>
        <family val="2"/>
        <charset val="204"/>
        <scheme val="minor"/>
      </rPr>
      <t>серый</t>
    </r>
    <r>
      <rPr>
        <sz val="11"/>
        <rFont val="Calibri"/>
        <family val="2"/>
        <charset val="204"/>
        <scheme val="minor"/>
      </rPr>
      <t xml:space="preserve">. </t>
    </r>
    <r>
      <rPr>
        <b/>
        <sz val="11"/>
        <rFont val="Calibri"/>
        <family val="2"/>
        <charset val="204"/>
        <scheme val="minor"/>
      </rPr>
      <t>Интерфейс Виганда</t>
    </r>
    <r>
      <rPr>
        <sz val="11"/>
        <rFont val="Calibri"/>
        <family val="2"/>
        <charset val="204"/>
        <scheme val="minor"/>
      </rPr>
      <t>. Макcимальная совместимость. Работает с картами Seos, iCLASS SE, iCLASS SR, iCLASS, Mifare Classic (SIO), Mifare DESfire EV1 (SIO), Mobile ID (через NFC), ISO14443 UID. Монтаж проводов под винт.</t>
    </r>
  </si>
  <si>
    <r>
      <t>Считыватель iClass SE Decor,</t>
    </r>
    <r>
      <rPr>
        <b/>
        <sz val="11"/>
        <rFont val="Calibri"/>
        <family val="2"/>
        <charset val="204"/>
        <scheme val="minor"/>
      </rPr>
      <t xml:space="preserve"> черный</t>
    </r>
    <r>
      <rPr>
        <sz val="11"/>
        <rFont val="Calibri"/>
        <family val="2"/>
        <charset val="204"/>
        <scheme val="minor"/>
      </rPr>
      <t xml:space="preserve">. </t>
    </r>
    <r>
      <rPr>
        <b/>
        <sz val="11"/>
        <rFont val="Calibri"/>
        <family val="2"/>
        <charset val="204"/>
        <scheme val="minor"/>
      </rPr>
      <t>Интерфейс Виганда</t>
    </r>
    <r>
      <rPr>
        <sz val="11"/>
        <rFont val="Calibri"/>
        <family val="2"/>
        <charset val="204"/>
        <scheme val="minor"/>
      </rPr>
      <t>. Макcимальная совместимость. Работает с картами Seos, iCLASS SE, iCLASS SR, iCLASS, Mifare Classic (SIO), Mifare DESfire EV1 (SIO), Mobile ID (через NFC), ISO14443 UID. Монтаж проводов под винт.</t>
    </r>
  </si>
  <si>
    <r>
      <t xml:space="preserve">Считыватель iClass SE Decor, </t>
    </r>
    <r>
      <rPr>
        <b/>
        <sz val="11"/>
        <rFont val="Calibri"/>
        <family val="2"/>
        <charset val="204"/>
        <scheme val="minor"/>
      </rPr>
      <t>белый</t>
    </r>
    <r>
      <rPr>
        <sz val="11"/>
        <rFont val="Calibri"/>
        <family val="2"/>
        <charset val="204"/>
        <scheme val="minor"/>
      </rPr>
      <t xml:space="preserve">. </t>
    </r>
    <r>
      <rPr>
        <b/>
        <sz val="11"/>
        <rFont val="Calibri"/>
        <family val="2"/>
        <charset val="204"/>
        <scheme val="minor"/>
      </rPr>
      <t>Интерфейс OSDP.</t>
    </r>
    <r>
      <rPr>
        <sz val="11"/>
        <rFont val="Calibri"/>
        <family val="2"/>
        <charset val="204"/>
        <scheme val="minor"/>
      </rPr>
      <t xml:space="preserve"> Макcимальная совместимость. Работает с картами Seos, iCLASS SE, iCLASS SR, iCLASS, Mifare Classic (SIO), Mifare DESfire EV1 (SIO), Mobile ID (через NFC), ISO14443 UID.  Монтаж проводов под винт.</t>
    </r>
  </si>
  <si>
    <r>
      <t xml:space="preserve">Считыватель iClass SE Decor, </t>
    </r>
    <r>
      <rPr>
        <b/>
        <sz val="11"/>
        <rFont val="Calibri"/>
        <family val="2"/>
        <charset val="204"/>
        <scheme val="minor"/>
      </rPr>
      <t>серый</t>
    </r>
    <r>
      <rPr>
        <sz val="11"/>
        <rFont val="Calibri"/>
        <family val="2"/>
        <charset val="204"/>
        <scheme val="minor"/>
      </rPr>
      <t xml:space="preserve">. </t>
    </r>
    <r>
      <rPr>
        <b/>
        <sz val="11"/>
        <rFont val="Calibri"/>
        <family val="2"/>
        <charset val="204"/>
        <scheme val="minor"/>
      </rPr>
      <t>Интерфейс OSDP</t>
    </r>
    <r>
      <rPr>
        <sz val="11"/>
        <rFont val="Calibri"/>
        <family val="2"/>
        <charset val="204"/>
        <scheme val="minor"/>
      </rPr>
      <t>. Макcимальная совместимость. Работает с картами Seos, iCLASS SE, iCLASS SR, iCLASS, Mifare Classic (SIO), Mifare DESfire EV1 (SIO), Mobile ID (через NFC), ISO14443 UID. Монтаж проводов под винт.</t>
    </r>
  </si>
  <si>
    <r>
      <t xml:space="preserve">Считыватель iClass SE Decor, </t>
    </r>
    <r>
      <rPr>
        <b/>
        <sz val="11"/>
        <rFont val="Calibri"/>
        <family val="2"/>
        <charset val="204"/>
        <scheme val="minor"/>
      </rPr>
      <t>черный</t>
    </r>
    <r>
      <rPr>
        <sz val="11"/>
        <rFont val="Calibri"/>
        <family val="2"/>
        <charset val="204"/>
        <scheme val="minor"/>
      </rPr>
      <t xml:space="preserve">. </t>
    </r>
    <r>
      <rPr>
        <b/>
        <sz val="11"/>
        <rFont val="Calibri"/>
        <family val="2"/>
        <charset val="204"/>
        <scheme val="minor"/>
      </rPr>
      <t>Интерфейс OSDP</t>
    </r>
    <r>
      <rPr>
        <sz val="11"/>
        <rFont val="Calibri"/>
        <family val="2"/>
        <charset val="204"/>
        <scheme val="minor"/>
      </rPr>
      <t>. Макcимальная совместимость. Работает с картами Seos, iCLASS SE, iCLASS SR, iCLASS, Mifare Classic (SIO), Mifare DESfire EV1 (SIO), Mobile ID (через NFC), ISO14443 UID. Монтаж проводов под винт.</t>
    </r>
  </si>
  <si>
    <r>
      <t xml:space="preserve">Считыватель iClass SE Decor, </t>
    </r>
    <r>
      <rPr>
        <b/>
        <sz val="11"/>
        <rFont val="Calibri"/>
        <family val="2"/>
        <charset val="204"/>
        <scheme val="minor"/>
      </rPr>
      <t>белый</t>
    </r>
    <r>
      <rPr>
        <sz val="11"/>
        <rFont val="Calibri"/>
        <family val="2"/>
        <charset val="204"/>
        <scheme val="minor"/>
      </rPr>
      <t xml:space="preserve">. </t>
    </r>
    <r>
      <rPr>
        <b/>
        <sz val="11"/>
        <rFont val="Calibri"/>
        <family val="2"/>
        <charset val="204"/>
        <scheme val="minor"/>
      </rPr>
      <t>Интерфейс Виганда.</t>
    </r>
    <r>
      <rPr>
        <sz val="11"/>
        <rFont val="Calibri"/>
        <family val="2"/>
        <charset val="204"/>
        <scheme val="minor"/>
      </rPr>
      <t xml:space="preserve"> Макcимальная совместимость. Работает с картами Seos, iCLASS SE, iCLASS SR, iCLASS, Mifare Classic (SIO), Mifare DESfire EV1 (SIO), Mobile ID (</t>
    </r>
    <r>
      <rPr>
        <b/>
        <sz val="11"/>
        <rFont val="Calibri"/>
        <family val="2"/>
        <charset val="204"/>
        <scheme val="minor"/>
      </rPr>
      <t>через NFC и Bluetooth</t>
    </r>
    <r>
      <rPr>
        <sz val="11"/>
        <rFont val="Calibri"/>
        <family val="2"/>
        <charset val="204"/>
        <scheme val="minor"/>
      </rPr>
      <t>), ISO14443 UID.Монтаж проводов под винт.</t>
    </r>
  </si>
  <si>
    <r>
      <t xml:space="preserve">Считыватель iClass SE Decor, </t>
    </r>
    <r>
      <rPr>
        <b/>
        <sz val="11"/>
        <rFont val="Calibri"/>
        <family val="2"/>
        <charset val="204"/>
        <scheme val="minor"/>
      </rPr>
      <t>серый</t>
    </r>
    <r>
      <rPr>
        <sz val="11"/>
        <rFont val="Calibri"/>
        <family val="2"/>
        <charset val="204"/>
        <scheme val="minor"/>
      </rPr>
      <t xml:space="preserve">. </t>
    </r>
    <r>
      <rPr>
        <b/>
        <sz val="11"/>
        <rFont val="Calibri"/>
        <family val="2"/>
        <charset val="204"/>
        <scheme val="minor"/>
      </rPr>
      <t>Интерфейс Виганда</t>
    </r>
    <r>
      <rPr>
        <sz val="11"/>
        <rFont val="Calibri"/>
        <family val="2"/>
        <charset val="204"/>
        <scheme val="minor"/>
      </rPr>
      <t>. Макcимальная совместимость. Работает с картами Seos, iCLASS SE, iCLASS SR, iCLASS, Mifare Classic (SIO), Mifare DESfire EV1 (SIO), Mobile IS (</t>
    </r>
    <r>
      <rPr>
        <b/>
        <sz val="11"/>
        <rFont val="Calibri"/>
        <family val="2"/>
        <charset val="204"/>
        <scheme val="minor"/>
      </rPr>
      <t>через NFC и Bluetooth)</t>
    </r>
    <r>
      <rPr>
        <sz val="11"/>
        <rFont val="Calibri"/>
        <family val="2"/>
        <charset val="204"/>
        <scheme val="minor"/>
      </rPr>
      <t>, ISO14443 UID.  Монтаж проводов под винт.</t>
    </r>
  </si>
  <si>
    <r>
      <t xml:space="preserve">Считыватель iClass SE Decor, </t>
    </r>
    <r>
      <rPr>
        <b/>
        <sz val="11"/>
        <rFont val="Calibri"/>
        <family val="2"/>
        <charset val="204"/>
        <scheme val="minor"/>
      </rPr>
      <t>белый</t>
    </r>
    <r>
      <rPr>
        <sz val="11"/>
        <rFont val="Calibri"/>
        <family val="2"/>
        <charset val="204"/>
        <scheme val="minor"/>
      </rPr>
      <t xml:space="preserve">. </t>
    </r>
    <r>
      <rPr>
        <b/>
        <sz val="11"/>
        <rFont val="Calibri"/>
        <family val="2"/>
        <charset val="204"/>
        <scheme val="minor"/>
      </rPr>
      <t>Интерфейс OSDP.</t>
    </r>
    <r>
      <rPr>
        <sz val="11"/>
        <rFont val="Calibri"/>
        <family val="2"/>
        <charset val="204"/>
        <scheme val="minor"/>
      </rPr>
      <t xml:space="preserve"> Макcимальная совместимость. Работает с картами Seos, iCLASS SE, iCLASS SR, iCLASS, Mifare Classic (SIO), Mifare DESfire EV1 (SIO), Mobile ID </t>
    </r>
    <r>
      <rPr>
        <b/>
        <sz val="11"/>
        <rFont val="Calibri"/>
        <family val="2"/>
        <charset val="204"/>
        <scheme val="minor"/>
      </rPr>
      <t>(через NFC и Bluetooth)</t>
    </r>
    <r>
      <rPr>
        <sz val="11"/>
        <rFont val="Calibri"/>
        <family val="2"/>
        <charset val="204"/>
        <scheme val="minor"/>
      </rPr>
      <t>, ISO14443 UID.Монтаж проводов под винт.</t>
    </r>
  </si>
  <si>
    <r>
      <t xml:space="preserve">Считыватель iClass SE Decor, </t>
    </r>
    <r>
      <rPr>
        <b/>
        <sz val="11"/>
        <rFont val="Calibri"/>
        <family val="2"/>
        <charset val="204"/>
        <scheme val="minor"/>
      </rPr>
      <t>серый</t>
    </r>
    <r>
      <rPr>
        <sz val="11"/>
        <rFont val="Calibri"/>
        <family val="2"/>
        <charset val="204"/>
        <scheme val="minor"/>
      </rPr>
      <t xml:space="preserve">. </t>
    </r>
    <r>
      <rPr>
        <b/>
        <sz val="11"/>
        <rFont val="Calibri"/>
        <family val="2"/>
        <charset val="204"/>
        <scheme val="minor"/>
      </rPr>
      <t>Интерфейс OSDP</t>
    </r>
    <r>
      <rPr>
        <sz val="11"/>
        <rFont val="Calibri"/>
        <family val="2"/>
        <charset val="204"/>
        <scheme val="minor"/>
      </rPr>
      <t xml:space="preserve">. Макcимальная совместимость. Работает с картами Seos, iCLASS SE, iCLASS SR, iCLASS, Mifare Classic (SIO), Mifare DESfire EV1 (SIO), Mobile IS </t>
    </r>
    <r>
      <rPr>
        <b/>
        <sz val="11"/>
        <rFont val="Calibri"/>
        <family val="2"/>
        <charset val="204"/>
        <scheme val="minor"/>
      </rPr>
      <t>(через NFC и Bluetooth),</t>
    </r>
    <r>
      <rPr>
        <sz val="11"/>
        <rFont val="Calibri"/>
        <family val="2"/>
        <charset val="204"/>
        <scheme val="minor"/>
      </rPr>
      <t xml:space="preserve"> ISO14443 UID.  Монтаж проводов под винт.</t>
    </r>
  </si>
  <si>
    <r>
      <t xml:space="preserve">Считыватель iClass SE Decor, </t>
    </r>
    <r>
      <rPr>
        <b/>
        <sz val="11"/>
        <rFont val="Calibri"/>
        <family val="2"/>
        <charset val="204"/>
        <scheme val="minor"/>
      </rPr>
      <t>белый</t>
    </r>
    <r>
      <rPr>
        <sz val="11"/>
        <rFont val="Calibri"/>
        <family val="2"/>
        <charset val="204"/>
        <scheme val="minor"/>
      </rPr>
      <t xml:space="preserve">. </t>
    </r>
    <r>
      <rPr>
        <b/>
        <sz val="11"/>
        <rFont val="Calibri"/>
        <family val="2"/>
        <charset val="204"/>
        <scheme val="minor"/>
      </rPr>
      <t>Интерфейс Виганда.</t>
    </r>
    <r>
      <rPr>
        <sz val="11"/>
        <rFont val="Calibri"/>
        <family val="2"/>
        <charset val="204"/>
        <scheme val="minor"/>
      </rPr>
      <t xml:space="preserve"> Макcимальная совместимость. Работает с картами Seos, iCLASS SE, iCLASS SR, iCLASS, Mifare Classic (SIO), Mifare DESfire EV1 (SIO), Mobile ID </t>
    </r>
    <r>
      <rPr>
        <b/>
        <sz val="11"/>
        <rFont val="Calibri"/>
        <family val="2"/>
        <charset val="204"/>
        <scheme val="minor"/>
      </rPr>
      <t>(через NFC и Bluetooth)</t>
    </r>
    <r>
      <rPr>
        <sz val="11"/>
        <rFont val="Calibri"/>
        <family val="2"/>
        <charset val="204"/>
        <scheme val="minor"/>
      </rPr>
      <t>, ISO14443 UID, HID Prox, AWID и EM4102 (32 бит).Монтаж проводов под винт.</t>
    </r>
  </si>
  <si>
    <r>
      <t xml:space="preserve">Считыватель iClass SE Decor, </t>
    </r>
    <r>
      <rPr>
        <b/>
        <sz val="11"/>
        <rFont val="Calibri"/>
        <family val="2"/>
        <charset val="204"/>
        <scheme val="minor"/>
      </rPr>
      <t>серый</t>
    </r>
    <r>
      <rPr>
        <sz val="11"/>
        <rFont val="Calibri"/>
        <family val="2"/>
        <charset val="204"/>
        <scheme val="minor"/>
      </rPr>
      <t xml:space="preserve">. </t>
    </r>
    <r>
      <rPr>
        <b/>
        <sz val="11"/>
        <rFont val="Calibri"/>
        <family val="2"/>
        <charset val="204"/>
        <scheme val="minor"/>
      </rPr>
      <t>Интерфейс Виганда.</t>
    </r>
    <r>
      <rPr>
        <sz val="11"/>
        <rFont val="Calibri"/>
        <family val="2"/>
        <charset val="204"/>
        <scheme val="minor"/>
      </rPr>
      <t xml:space="preserve"> Макcимальная совместимость. Работает с картами Seos, iCLASS SE, iCLASS SR, iCLASS, Mifare Classic (SIO), Mifare DESfire EV1 (SIO), Mobile ID </t>
    </r>
    <r>
      <rPr>
        <b/>
        <sz val="11"/>
        <rFont val="Calibri"/>
        <family val="2"/>
        <charset val="204"/>
        <scheme val="minor"/>
      </rPr>
      <t>(через NFC и Bluetooth)</t>
    </r>
    <r>
      <rPr>
        <sz val="11"/>
        <rFont val="Calibri"/>
        <family val="2"/>
        <charset val="204"/>
        <scheme val="minor"/>
      </rPr>
      <t>, ISO14443 UID, HID Prox, AWID и EM4102 (32 бит).Монтаж проводов под винт.</t>
    </r>
  </si>
  <si>
    <r>
      <t xml:space="preserve">Считыватель iClass SE Decor, </t>
    </r>
    <r>
      <rPr>
        <b/>
        <sz val="11"/>
        <rFont val="Calibri"/>
        <family val="2"/>
        <charset val="204"/>
        <scheme val="minor"/>
      </rPr>
      <t>белый</t>
    </r>
    <r>
      <rPr>
        <sz val="11"/>
        <rFont val="Calibri"/>
        <family val="2"/>
        <charset val="204"/>
        <scheme val="minor"/>
      </rPr>
      <t xml:space="preserve">. </t>
    </r>
    <r>
      <rPr>
        <b/>
        <sz val="11"/>
        <rFont val="Calibri"/>
        <family val="2"/>
        <charset val="204"/>
        <scheme val="minor"/>
      </rPr>
      <t>Интерфейс OSDP.</t>
    </r>
    <r>
      <rPr>
        <sz val="11"/>
        <rFont val="Calibri"/>
        <family val="2"/>
        <charset val="204"/>
        <scheme val="minor"/>
      </rPr>
      <t xml:space="preserve"> Макcимальная совместимость. Работает с картами Seos, iCLASS SE, iCLASS SR, iCLASS, Mifare Classic (SIO), Mifare DESfire EV1 (SIO), Mobile ID </t>
    </r>
    <r>
      <rPr>
        <b/>
        <sz val="11"/>
        <rFont val="Calibri"/>
        <family val="2"/>
        <charset val="204"/>
        <scheme val="minor"/>
      </rPr>
      <t>(через NFC и Bluetooth),</t>
    </r>
    <r>
      <rPr>
        <sz val="11"/>
        <rFont val="Calibri"/>
        <family val="2"/>
        <charset val="204"/>
        <scheme val="minor"/>
      </rPr>
      <t xml:space="preserve"> ISO14443 UID, HID Prox, AWID и EM4102 (32 бит).Монтаж проводов под винт.</t>
    </r>
  </si>
  <si>
    <r>
      <t xml:space="preserve">Считыватель iClass SE Decor, </t>
    </r>
    <r>
      <rPr>
        <b/>
        <sz val="11"/>
        <rFont val="Calibri"/>
        <family val="2"/>
        <charset val="204"/>
        <scheme val="minor"/>
      </rPr>
      <t>серый</t>
    </r>
    <r>
      <rPr>
        <sz val="11"/>
        <rFont val="Calibri"/>
        <family val="2"/>
        <charset val="204"/>
        <scheme val="minor"/>
      </rPr>
      <t xml:space="preserve">. </t>
    </r>
    <r>
      <rPr>
        <b/>
        <sz val="11"/>
        <rFont val="Calibri"/>
        <family val="2"/>
        <charset val="204"/>
        <scheme val="minor"/>
      </rPr>
      <t>Интерфейс OSDP.</t>
    </r>
    <r>
      <rPr>
        <sz val="11"/>
        <rFont val="Calibri"/>
        <family val="2"/>
        <charset val="204"/>
        <scheme val="minor"/>
      </rPr>
      <t xml:space="preserve"> Макcимальная совместимость. Работает с картами Seos, iCLASS SE, iCLASS SR, iCLASS, Mifare Classic (SIO), Mifare DESfire EV1 (SIO), Mobile ID </t>
    </r>
    <r>
      <rPr>
        <b/>
        <sz val="11"/>
        <rFont val="Calibri"/>
        <family val="2"/>
        <charset val="204"/>
        <scheme val="minor"/>
      </rPr>
      <t>(через NFC и Bluetooth</t>
    </r>
    <r>
      <rPr>
        <sz val="11"/>
        <rFont val="Calibri"/>
        <family val="2"/>
        <charset val="204"/>
        <scheme val="minor"/>
      </rPr>
      <t>), ISO14443 UID, HID Prox, AWID и EM4102 (32 бит).Монтаж проводов под винт.</t>
    </r>
  </si>
  <si>
    <r>
      <t xml:space="preserve">Лицензионная подписка на 1 год, уровень </t>
    </r>
    <r>
      <rPr>
        <b/>
        <sz val="11"/>
        <color rgb="FF0070C0"/>
        <rFont val="Calibri"/>
        <family val="2"/>
        <charset val="204"/>
        <scheme val="minor"/>
      </rPr>
      <t>Essential</t>
    </r>
    <r>
      <rPr>
        <sz val="11"/>
        <rFont val="Calibri"/>
        <family val="2"/>
        <charset val="204"/>
        <scheme val="minor"/>
      </rPr>
      <t>, минимальное количество 20 лицензий</t>
    </r>
  </si>
  <si>
    <r>
      <t xml:space="preserve">Дополнительная лицензионная подписка на 1 год, уровень </t>
    </r>
    <r>
      <rPr>
        <b/>
        <sz val="11"/>
        <color rgb="FF0070C0"/>
        <rFont val="Calibri"/>
        <family val="2"/>
        <charset val="204"/>
        <scheme val="minor"/>
      </rPr>
      <t>Essential</t>
    </r>
    <r>
      <rPr>
        <sz val="11"/>
        <rFont val="Calibri"/>
        <family val="2"/>
        <charset val="204"/>
        <scheme val="minor"/>
      </rPr>
      <t>, минимальное количество 20 лицензий</t>
    </r>
  </si>
  <si>
    <r>
      <t xml:space="preserve">Лицензионная подписка на 3 года, уровень </t>
    </r>
    <r>
      <rPr>
        <b/>
        <sz val="11"/>
        <color rgb="FF0070C0"/>
        <rFont val="Calibri"/>
        <family val="2"/>
        <charset val="204"/>
        <scheme val="minor"/>
      </rPr>
      <t>Essential</t>
    </r>
    <r>
      <rPr>
        <sz val="11"/>
        <rFont val="Calibri"/>
        <family val="2"/>
        <charset val="204"/>
        <scheme val="minor"/>
      </rPr>
      <t>, минимальное количество 20 лицензий</t>
    </r>
  </si>
  <si>
    <r>
      <t xml:space="preserve">Дополнительная лицензионная подписка на 3 года, уровень </t>
    </r>
    <r>
      <rPr>
        <b/>
        <sz val="11"/>
        <color rgb="FF0070C0"/>
        <rFont val="Calibri"/>
        <family val="2"/>
        <charset val="204"/>
        <scheme val="minor"/>
      </rPr>
      <t>Essential</t>
    </r>
    <r>
      <rPr>
        <sz val="11"/>
        <rFont val="Calibri"/>
        <family val="2"/>
        <charset val="204"/>
        <scheme val="minor"/>
      </rPr>
      <t>, минимальное количество 20 лицензий</t>
    </r>
  </si>
  <si>
    <r>
      <t xml:space="preserve">Лицензионная подписка на 1 год, уровень </t>
    </r>
    <r>
      <rPr>
        <b/>
        <sz val="11"/>
        <color rgb="FF00B050"/>
        <rFont val="Calibri"/>
        <family val="2"/>
        <charset val="204"/>
        <scheme val="minor"/>
      </rPr>
      <t>Enterprise</t>
    </r>
    <r>
      <rPr>
        <sz val="11"/>
        <rFont val="Calibri"/>
        <family val="2"/>
        <charset val="204"/>
        <scheme val="minor"/>
      </rPr>
      <t>, минимальное количество 20 лицензий</t>
    </r>
  </si>
  <si>
    <r>
      <t xml:space="preserve">Дополнительная лицензионная подписка на 1 год, уровень </t>
    </r>
    <r>
      <rPr>
        <b/>
        <sz val="11"/>
        <color rgb="FF00B050"/>
        <rFont val="Calibri"/>
        <family val="2"/>
        <charset val="204"/>
        <scheme val="minor"/>
      </rPr>
      <t>Enterprise</t>
    </r>
    <r>
      <rPr>
        <sz val="11"/>
        <rFont val="Calibri"/>
        <family val="2"/>
        <charset val="204"/>
        <scheme val="minor"/>
      </rPr>
      <t>, минимальное количество 20 лицензий</t>
    </r>
  </si>
  <si>
    <r>
      <t xml:space="preserve">Лицензионная подписка на 3 года, уровень </t>
    </r>
    <r>
      <rPr>
        <b/>
        <sz val="11"/>
        <color rgb="FF00B050"/>
        <rFont val="Calibri"/>
        <family val="2"/>
        <charset val="204"/>
        <scheme val="minor"/>
      </rPr>
      <t>Enterprise</t>
    </r>
    <r>
      <rPr>
        <sz val="11"/>
        <rFont val="Calibri"/>
        <family val="2"/>
        <charset val="204"/>
        <scheme val="minor"/>
      </rPr>
      <t>, минимальное количество 20 лицензий</t>
    </r>
  </si>
  <si>
    <r>
      <t xml:space="preserve">Дополнительная лицензионная подписка на 3 года, уровень </t>
    </r>
    <r>
      <rPr>
        <b/>
        <sz val="11"/>
        <color rgb="FF00B050"/>
        <rFont val="Calibri"/>
        <family val="2"/>
        <charset val="204"/>
        <scheme val="minor"/>
      </rPr>
      <t>Enterprise</t>
    </r>
    <r>
      <rPr>
        <sz val="11"/>
        <rFont val="Calibri"/>
        <family val="2"/>
        <charset val="204"/>
        <scheme val="minor"/>
      </rPr>
      <t>, минимальное количество 20 лицензий</t>
    </r>
  </si>
  <si>
    <r>
      <t xml:space="preserve">550 SeoS </t>
    </r>
    <r>
      <rPr>
        <b/>
        <sz val="11"/>
        <rFont val="Calibri"/>
        <family val="2"/>
        <charset val="204"/>
        <scheme val="minor"/>
      </rPr>
      <t>Essential</t>
    </r>
  </si>
  <si>
    <r>
      <t xml:space="preserve">551 SeoS </t>
    </r>
    <r>
      <rPr>
        <b/>
        <sz val="11"/>
        <rFont val="Calibri"/>
        <family val="2"/>
        <charset val="204"/>
        <scheme val="minor"/>
      </rPr>
      <t>Essential</t>
    </r>
    <r>
      <rPr>
        <sz val="11"/>
        <rFont val="Calibri"/>
        <family val="2"/>
        <charset val="204"/>
        <scheme val="minor"/>
      </rPr>
      <t xml:space="preserve"> + Prox (HID/Indala/EM)</t>
    </r>
  </si>
  <si>
    <r>
      <t xml:space="preserve">Mifare DESfire EV3 </t>
    </r>
    <r>
      <rPr>
        <b/>
        <sz val="11"/>
        <rFont val="Calibri"/>
        <family val="2"/>
        <charset val="204"/>
        <scheme val="minor"/>
      </rPr>
      <t>High Security Profile</t>
    </r>
  </si>
  <si>
    <r>
      <t xml:space="preserve">Бесконтактная смарт-карта DESFire EV3 8K, RANDOM UID, </t>
    </r>
    <r>
      <rPr>
        <b/>
        <sz val="11"/>
        <rFont val="Calibri"/>
        <family val="2"/>
        <charset val="204"/>
        <scheme val="minor"/>
      </rPr>
      <t>Hi Security Profile</t>
    </r>
    <r>
      <rPr>
        <sz val="11"/>
        <rFont val="Calibri"/>
        <family val="2"/>
        <charset val="204"/>
        <scheme val="minor"/>
      </rPr>
      <t>, тонкая - для печати на принтере, 5.40х8.57х0.084 см. Композитный материал.</t>
    </r>
  </si>
  <si>
    <r>
      <t xml:space="preserve">Mifare DESfire EV3 </t>
    </r>
    <r>
      <rPr>
        <b/>
        <sz val="11"/>
        <rFont val="Calibri"/>
        <family val="2"/>
        <charset val="204"/>
        <scheme val="minor"/>
      </rPr>
      <t>Compatibility Profile</t>
    </r>
  </si>
  <si>
    <r>
      <t xml:space="preserve">Бесконтактная смарт-карта DESFire EV3 8K, RANDOM UID, </t>
    </r>
    <r>
      <rPr>
        <b/>
        <sz val="11"/>
        <rFont val="Calibri"/>
        <family val="2"/>
        <charset val="204"/>
        <scheme val="minor"/>
      </rPr>
      <t>Compatibility Profile</t>
    </r>
    <r>
      <rPr>
        <sz val="11"/>
        <rFont val="Calibri"/>
        <family val="2"/>
        <charset val="204"/>
        <scheme val="minor"/>
      </rPr>
      <t>, тонкая - для печати на принтере, 5.40х8.57х0.084 см. Композитный материал.</t>
    </r>
  </si>
  <si>
    <r>
      <t xml:space="preserve">Mifare DESfire EV3 </t>
    </r>
    <r>
      <rPr>
        <b/>
        <sz val="11"/>
        <rFont val="Calibri"/>
        <family val="2"/>
        <charset val="204"/>
        <scheme val="minor"/>
      </rPr>
      <t>Custom Profile</t>
    </r>
  </si>
  <si>
    <r>
      <t xml:space="preserve">Бесконтактная смарт-карта DESFire EV3 8K, RANDOM UID, </t>
    </r>
    <r>
      <rPr>
        <b/>
        <sz val="11"/>
        <rFont val="Calibri"/>
        <family val="2"/>
        <charset val="204"/>
        <scheme val="minor"/>
      </rPr>
      <t>Custom Profile</t>
    </r>
    <r>
      <rPr>
        <sz val="11"/>
        <rFont val="Calibri"/>
        <family val="2"/>
        <charset val="204"/>
        <scheme val="minor"/>
      </rPr>
      <t>, тонкая - для печати на принтере, 5.40х8.57х0.084 см. Композитный материал.</t>
    </r>
  </si>
  <si>
    <r>
      <t>Бесконтактная смарт-карта DESFire EV3 8K + HID Proximity,</t>
    </r>
    <r>
      <rPr>
        <b/>
        <sz val="11"/>
        <rFont val="Calibri"/>
        <family val="2"/>
        <charset val="204"/>
        <scheme val="minor"/>
      </rPr>
      <t xml:space="preserve"> Compatibility Profile</t>
    </r>
    <r>
      <rPr>
        <sz val="11"/>
        <rFont val="Calibri"/>
        <family val="2"/>
        <charset val="204"/>
        <scheme val="minor"/>
      </rPr>
      <t>, RANDOM UID, тонкая - для печати на принтере, 5.40х8.57х0.084 см. Композитный материал.</t>
    </r>
  </si>
  <si>
    <r>
      <t xml:space="preserve">Бесконтактная смарт-карта DESFire EV3 8K + HID Proximity, </t>
    </r>
    <r>
      <rPr>
        <b/>
        <sz val="11"/>
        <rFont val="Calibri"/>
        <family val="2"/>
        <charset val="204"/>
        <scheme val="minor"/>
      </rPr>
      <t>Custom Profile</t>
    </r>
    <r>
      <rPr>
        <sz val="11"/>
        <rFont val="Calibri"/>
        <family val="2"/>
        <charset val="204"/>
        <scheme val="minor"/>
      </rPr>
      <t>, RANDOM UID, тонкая - для печати на принтере, 5.40х8.57х0.084 см. Композитный материал.</t>
    </r>
  </si>
  <si>
    <t>Карты, брелки и метки HID Prox</t>
  </si>
  <si>
    <r>
      <t xml:space="preserve">Signo 20 </t>
    </r>
    <r>
      <rPr>
        <sz val="11"/>
        <color rgb="FFFF0000"/>
        <rFont val="Calibri"/>
        <family val="2"/>
        <charset val="204"/>
        <scheme val="minor"/>
      </rPr>
      <t>Standard Profile</t>
    </r>
    <r>
      <rPr>
        <sz val="11"/>
        <rFont val="Calibri"/>
        <family val="2"/>
        <charset val="204"/>
        <scheme val="minor"/>
      </rPr>
      <t xml:space="preserve"> (каб отвод)</t>
    </r>
  </si>
  <si>
    <r>
      <t xml:space="preserve">Signo 20 </t>
    </r>
    <r>
      <rPr>
        <sz val="11"/>
        <color rgb="FFFF0000"/>
        <rFont val="Calibri"/>
        <family val="2"/>
        <charset val="204"/>
        <scheme val="minor"/>
      </rPr>
      <t>Seos Profile</t>
    </r>
    <r>
      <rPr>
        <sz val="11"/>
        <rFont val="Calibri"/>
        <family val="2"/>
        <charset val="204"/>
        <scheme val="minor"/>
      </rPr>
      <t xml:space="preserve"> (каб отвод)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</si>
</sst>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₸-43F]"/>
  </numFmts>
  <fonts count="2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Arial"/>
      <family val="2"/>
      <charset val="204"/>
    </font>
    <font>
      <u/>
      <sz val="12"/>
      <color theme="10"/>
      <name val="Arial"/>
      <family val="2"/>
      <charset val="204"/>
    </font>
    <font>
      <sz val="12"/>
      <color rgb="FFFF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Arimo"/>
    </font>
    <font>
      <sz val="12"/>
      <color theme="1"/>
      <name val="Arimo"/>
    </font>
    <font>
      <b/>
      <sz val="14"/>
      <color rgb="FFFF0000"/>
      <name val="Arial"/>
      <family val="2"/>
      <charset val="204"/>
    </font>
    <font>
      <sz val="10"/>
      <name val="Arimo"/>
    </font>
    <font>
      <b/>
      <sz val="14"/>
      <color theme="1"/>
      <name val="Arial"/>
      <family val="2"/>
      <charset val="204"/>
    </font>
    <font>
      <b/>
      <sz val="14"/>
      <color theme="1"/>
      <name val="Calibri"/>
      <family val="2"/>
      <charset val="204"/>
    </font>
    <font>
      <sz val="14"/>
      <color theme="1"/>
      <name val="Arimo"/>
    </font>
    <font>
      <b/>
      <sz val="14"/>
      <name val="Calibri"/>
      <family val="2"/>
      <charset val="204"/>
      <scheme val="minor"/>
    </font>
    <font>
      <i/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DFDD0"/>
        <bgColor indexed="64"/>
      </patternFill>
    </fill>
  </fills>
  <borders count="52">
    <border>
      <left/>
      <right/>
      <top/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rgb="FFE6E6E6"/>
      </left>
      <right style="thin">
        <color rgb="FFE6E6E6"/>
      </right>
      <top style="medium">
        <color theme="1"/>
      </top>
      <bottom style="thin">
        <color rgb="FFE6E6E6"/>
      </bottom>
      <diagonal/>
    </border>
    <border>
      <left style="thin">
        <color rgb="FFE6E6E6"/>
      </left>
      <right style="medium">
        <color theme="1"/>
      </right>
      <top style="medium">
        <color theme="1"/>
      </top>
      <bottom style="thin">
        <color rgb="FFE6E6E6"/>
      </bottom>
      <diagonal/>
    </border>
    <border>
      <left style="medium">
        <color theme="1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medium">
        <color theme="1"/>
      </right>
      <top style="thin">
        <color rgb="FFE6E6E6"/>
      </top>
      <bottom style="thin">
        <color rgb="FFE6E6E6"/>
      </bottom>
      <diagonal/>
    </border>
    <border>
      <left style="medium">
        <color theme="1"/>
      </left>
      <right style="thin">
        <color rgb="FFE6E6E6"/>
      </right>
      <top style="thin">
        <color rgb="FFE6E6E6"/>
      </top>
      <bottom style="medium">
        <color theme="1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medium">
        <color theme="1"/>
      </bottom>
      <diagonal/>
    </border>
    <border>
      <left style="thin">
        <color rgb="FFE6E6E6"/>
      </left>
      <right style="medium">
        <color theme="1"/>
      </right>
      <top style="thin">
        <color rgb="FFE6E6E6"/>
      </top>
      <bottom style="medium">
        <color theme="1"/>
      </bottom>
      <diagonal/>
    </border>
    <border>
      <left style="thin">
        <color rgb="FFE6E6E6"/>
      </left>
      <right style="thin">
        <color rgb="FFE6E6E6"/>
      </right>
      <top/>
      <bottom/>
      <diagonal/>
    </border>
    <border>
      <left style="medium">
        <color theme="1"/>
      </left>
      <right style="thin">
        <color rgb="FFE6E6E6"/>
      </right>
      <top style="medium">
        <color theme="1"/>
      </top>
      <bottom style="thin">
        <color rgb="FFE6E6E6"/>
      </bottom>
      <diagonal/>
    </border>
    <border>
      <left style="medium">
        <color theme="1"/>
      </left>
      <right/>
      <top/>
      <bottom/>
      <diagonal/>
    </border>
    <border>
      <left style="thin">
        <color rgb="FFE6E6E6"/>
      </left>
      <right/>
      <top/>
      <bottom/>
      <diagonal/>
    </border>
    <border>
      <left style="thin">
        <color rgb="FFE6E6E6"/>
      </left>
      <right style="thin">
        <color rgb="FFE6E6E6"/>
      </right>
      <top style="medium">
        <color theme="1"/>
      </top>
      <bottom/>
      <diagonal/>
    </border>
    <border>
      <left style="thin">
        <color rgb="FFE6E6E6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 style="medium">
        <color theme="1"/>
      </right>
      <top/>
      <bottom style="thin">
        <color rgb="FFE6E6E6"/>
      </bottom>
      <diagonal/>
    </border>
    <border>
      <left style="medium">
        <color theme="1"/>
      </left>
      <right style="thin">
        <color rgb="FFE6E6E6"/>
      </right>
      <top style="medium">
        <color theme="1"/>
      </top>
      <bottom/>
      <diagonal/>
    </border>
    <border>
      <left style="thin">
        <color rgb="FFE6E6E6"/>
      </left>
      <right style="medium">
        <color theme="1"/>
      </right>
      <top/>
      <bottom/>
      <diagonal/>
    </border>
    <border>
      <left/>
      <right style="thin">
        <color rgb="FFE6E6E6"/>
      </right>
      <top/>
      <bottom/>
      <diagonal/>
    </border>
    <border>
      <left/>
      <right/>
      <top style="medium">
        <color theme="1"/>
      </top>
      <bottom style="thin">
        <color rgb="FFE6E6E6"/>
      </bottom>
      <diagonal/>
    </border>
    <border>
      <left/>
      <right style="thin">
        <color rgb="FFE6E6E6"/>
      </right>
      <top style="medium">
        <color theme="1"/>
      </top>
      <bottom style="thin">
        <color rgb="FFE6E6E6"/>
      </bottom>
      <diagonal/>
    </border>
    <border>
      <left style="medium">
        <color theme="1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 style="medium">
        <color theme="1"/>
      </right>
      <top style="thin">
        <color rgb="FFE6E6E6"/>
      </top>
      <bottom/>
      <diagonal/>
    </border>
    <border>
      <left style="medium">
        <color theme="1"/>
      </left>
      <right style="thin">
        <color rgb="FFE6E6E6"/>
      </right>
      <top/>
      <bottom/>
      <diagonal/>
    </border>
    <border>
      <left/>
      <right/>
      <top style="medium">
        <color theme="1"/>
      </top>
      <bottom/>
      <diagonal/>
    </border>
    <border>
      <left/>
      <right style="thin">
        <color rgb="FFE6E6E6"/>
      </right>
      <top style="medium">
        <color theme="1"/>
      </top>
      <bottom/>
      <diagonal/>
    </border>
    <border>
      <left style="medium">
        <color theme="1"/>
      </left>
      <right style="thin">
        <color rgb="FFE6E6E6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rgb="FFE6E6E6"/>
      </left>
      <right style="thin">
        <color rgb="FFE6E6E6"/>
      </right>
      <top/>
      <bottom style="medium">
        <color theme="1"/>
      </bottom>
      <diagonal/>
    </border>
    <border>
      <left style="thin">
        <color rgb="FFE6E6E6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rgb="FFE6E6E6"/>
      </left>
      <right/>
      <top style="thin">
        <color rgb="FFE6E6E6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thin">
        <color rgb="FFE6E6E6"/>
      </right>
      <top style="thin">
        <color rgb="FFE6E6E6"/>
      </top>
      <bottom/>
      <diagonal/>
    </border>
    <border>
      <left/>
      <right style="medium">
        <color theme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E6E6E6"/>
      </left>
      <right style="medium">
        <color theme="1"/>
      </right>
      <top style="thin">
        <color rgb="FFE6E6E6"/>
      </top>
      <bottom style="medium">
        <color auto="1"/>
      </bottom>
      <diagonal/>
    </border>
    <border>
      <left style="medium">
        <color theme="1"/>
      </left>
      <right/>
      <top style="thin">
        <color rgb="FFE6E6E6"/>
      </top>
      <bottom/>
      <diagonal/>
    </border>
    <border>
      <left style="thin">
        <color rgb="FFE6E6E6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05">
    <xf numFmtId="0" fontId="0" fillId="0" borderId="0" xfId="0"/>
    <xf numFmtId="0" fontId="3" fillId="0" borderId="2" xfId="0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3" fillId="3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left" vertical="top" wrapText="1"/>
    </xf>
    <xf numFmtId="0" fontId="5" fillId="0" borderId="0" xfId="0" applyFont="1"/>
    <xf numFmtId="0" fontId="1" fillId="0" borderId="0" xfId="0" applyFont="1"/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6" xfId="0" applyFont="1" applyBorder="1"/>
    <xf numFmtId="0" fontId="3" fillId="5" borderId="7" xfId="0" applyFont="1" applyFill="1" applyBorder="1" applyAlignment="1">
      <alignment horizontal="left" vertical="top" wrapText="1"/>
    </xf>
    <xf numFmtId="164" fontId="0" fillId="5" borderId="8" xfId="0" applyNumberForma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left" vertical="top" wrapText="1"/>
    </xf>
    <xf numFmtId="164" fontId="0" fillId="0" borderId="10" xfId="0" applyNumberFormat="1" applyBorder="1" applyAlignment="1">
      <alignment horizontal="right" vertical="top" wrapText="1"/>
    </xf>
    <xf numFmtId="0" fontId="3" fillId="5" borderId="11" xfId="0" applyFont="1" applyFill="1" applyBorder="1" applyAlignment="1">
      <alignment horizontal="left" vertical="top" wrapText="1"/>
    </xf>
    <xf numFmtId="0" fontId="3" fillId="5" borderId="12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164" fontId="0" fillId="0" borderId="13" xfId="0" applyNumberFormat="1" applyBorder="1" applyAlignment="1">
      <alignment horizontal="right" vertical="top" wrapText="1"/>
    </xf>
    <xf numFmtId="0" fontId="3" fillId="0" borderId="14" xfId="0" applyFont="1" applyBorder="1" applyAlignment="1">
      <alignment horizontal="left" vertical="top" wrapText="1"/>
    </xf>
    <xf numFmtId="164" fontId="0" fillId="0" borderId="14" xfId="0" applyNumberFormat="1" applyBorder="1" applyAlignment="1">
      <alignment horizontal="right" vertical="top" wrapText="1"/>
    </xf>
    <xf numFmtId="0" fontId="1" fillId="4" borderId="6" xfId="0" applyFont="1" applyFill="1" applyBorder="1"/>
    <xf numFmtId="0" fontId="3" fillId="4" borderId="7" xfId="0" applyFont="1" applyFill="1" applyBorder="1" applyAlignment="1">
      <alignment horizontal="left" vertical="top" wrapText="1"/>
    </xf>
    <xf numFmtId="164" fontId="0" fillId="4" borderId="8" xfId="0" applyNumberFormat="1" applyFill="1" applyBorder="1" applyAlignment="1">
      <alignment horizontal="right" vertical="top" wrapText="1"/>
    </xf>
    <xf numFmtId="0" fontId="3" fillId="4" borderId="9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1" fillId="3" borderId="6" xfId="0" applyFont="1" applyFill="1" applyBorder="1"/>
    <xf numFmtId="0" fontId="0" fillId="3" borderId="7" xfId="0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 wrapText="1"/>
    </xf>
    <xf numFmtId="164" fontId="0" fillId="3" borderId="8" xfId="0" applyNumberFormat="1" applyFill="1" applyBorder="1" applyAlignment="1">
      <alignment horizontal="righ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1" fillId="2" borderId="6" xfId="0" applyFont="1" applyFill="1" applyBorder="1"/>
    <xf numFmtId="0" fontId="0" fillId="2" borderId="7" xfId="0" applyFill="1" applyBorder="1" applyAlignment="1">
      <alignment horizontal="left" vertical="top"/>
    </xf>
    <xf numFmtId="0" fontId="3" fillId="2" borderId="8" xfId="0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164" fontId="0" fillId="0" borderId="3" xfId="0" applyNumberFormat="1" applyBorder="1" applyAlignment="1">
      <alignment horizontal="right" vertical="top" wrapText="1"/>
    </xf>
    <xf numFmtId="0" fontId="6" fillId="6" borderId="15" xfId="0" applyFont="1" applyFill="1" applyBorder="1" applyAlignment="1">
      <alignment horizontal="left" vertical="top"/>
    </xf>
    <xf numFmtId="0" fontId="3" fillId="6" borderId="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3" fillId="6" borderId="9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6" borderId="1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164" fontId="0" fillId="0" borderId="8" xfId="0" applyNumberFormat="1" applyBorder="1" applyAlignment="1">
      <alignment horizontal="right" vertical="top" wrapText="1"/>
    </xf>
    <xf numFmtId="0" fontId="0" fillId="0" borderId="9" xfId="0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164" fontId="0" fillId="0" borderId="17" xfId="0" applyNumberFormat="1" applyBorder="1" applyAlignment="1">
      <alignment horizontal="right" vertical="top" wrapText="1"/>
    </xf>
    <xf numFmtId="0" fontId="0" fillId="0" borderId="18" xfId="0" applyBorder="1" applyAlignment="1">
      <alignment horizontal="left" vertical="top" wrapText="1"/>
    </xf>
    <xf numFmtId="2" fontId="0" fillId="0" borderId="19" xfId="0" applyNumberForma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20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15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 wrapText="1"/>
    </xf>
    <xf numFmtId="164" fontId="0" fillId="0" borderId="29" xfId="0" applyNumberFormat="1" applyBorder="1" applyAlignment="1">
      <alignment horizontal="right" vertical="top" wrapText="1"/>
    </xf>
    <xf numFmtId="0" fontId="3" fillId="0" borderId="33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0" fillId="0" borderId="31" xfId="0" applyBorder="1"/>
    <xf numFmtId="0" fontId="0" fillId="0" borderId="39" xfId="0" applyBorder="1"/>
    <xf numFmtId="0" fontId="1" fillId="0" borderId="16" xfId="0" applyFont="1" applyBorder="1"/>
    <xf numFmtId="2" fontId="0" fillId="0" borderId="24" xfId="0" applyNumberFormat="1" applyBorder="1" applyAlignment="1">
      <alignment horizontal="right" vertical="top" wrapText="1"/>
    </xf>
    <xf numFmtId="0" fontId="1" fillId="0" borderId="14" xfId="0" applyFont="1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14" fontId="0" fillId="0" borderId="2" xfId="0" applyNumberFormat="1" applyBorder="1" applyAlignment="1">
      <alignment horizontal="left" vertical="top" wrapText="1"/>
    </xf>
    <xf numFmtId="14" fontId="0" fillId="0" borderId="4" xfId="0" applyNumberForma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164" fontId="0" fillId="0" borderId="41" xfId="0" applyNumberFormat="1" applyBorder="1" applyAlignment="1">
      <alignment horizontal="right" vertical="top" wrapText="1"/>
    </xf>
    <xf numFmtId="0" fontId="0" fillId="0" borderId="16" xfId="0" applyBorder="1"/>
    <xf numFmtId="0" fontId="0" fillId="0" borderId="41" xfId="0" applyBorder="1" applyAlignment="1">
      <alignment horizontal="left"/>
    </xf>
    <xf numFmtId="0" fontId="0" fillId="0" borderId="20" xfId="0" applyBorder="1" applyAlignment="1">
      <alignment horizontal="left" vertical="top" wrapText="1"/>
    </xf>
    <xf numFmtId="14" fontId="0" fillId="0" borderId="34" xfId="0" applyNumberFormat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0" xfId="0" applyBorder="1"/>
    <xf numFmtId="14" fontId="0" fillId="0" borderId="38" xfId="0" applyNumberFormat="1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1" applyFont="1"/>
    <xf numFmtId="0" fontId="3" fillId="0" borderId="0" xfId="0" applyFont="1" applyAlignment="1">
      <alignment horizontal="center" wrapText="1"/>
    </xf>
    <xf numFmtId="0" fontId="16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20" fillId="0" borderId="45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164" fontId="0" fillId="0" borderId="49" xfId="0" applyNumberForma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25" fillId="2" borderId="9" xfId="0" applyFont="1" applyFill="1" applyBorder="1" applyAlignment="1">
      <alignment horizontal="left" vertical="top" wrapText="1"/>
    </xf>
    <xf numFmtId="0" fontId="25" fillId="2" borderId="2" xfId="0" applyFont="1" applyFill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25" fillId="2" borderId="4" xfId="0" applyFont="1" applyFill="1" applyBorder="1" applyAlignment="1">
      <alignment horizontal="left" vertical="top" wrapText="1"/>
    </xf>
    <xf numFmtId="0" fontId="25" fillId="2" borderId="11" xfId="0" applyFont="1" applyFill="1" applyBorder="1" applyAlignment="1">
      <alignment horizontal="left" vertical="top" wrapText="1"/>
    </xf>
    <xf numFmtId="0" fontId="25" fillId="2" borderId="12" xfId="0" applyFont="1" applyFill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 wrapText="1"/>
    </xf>
    <xf numFmtId="0" fontId="25" fillId="3" borderId="9" xfId="0" applyFont="1" applyFill="1" applyBorder="1" applyAlignment="1">
      <alignment horizontal="left" vertical="top" wrapText="1"/>
    </xf>
    <xf numFmtId="0" fontId="25" fillId="3" borderId="2" xfId="0" applyFont="1" applyFill="1" applyBorder="1" applyAlignment="1">
      <alignment horizontal="left" vertical="top" wrapText="1"/>
    </xf>
    <xf numFmtId="0" fontId="25" fillId="3" borderId="11" xfId="0" applyFont="1" applyFill="1" applyBorder="1" applyAlignment="1">
      <alignment horizontal="left" vertical="top" wrapText="1"/>
    </xf>
    <xf numFmtId="0" fontId="25" fillId="3" borderId="12" xfId="0" applyFont="1" applyFill="1" applyBorder="1" applyAlignment="1">
      <alignment horizontal="left" vertical="top" wrapText="1"/>
    </xf>
    <xf numFmtId="0" fontId="25" fillId="4" borderId="7" xfId="0" applyFont="1" applyFill="1" applyBorder="1" applyAlignment="1">
      <alignment horizontal="left" vertical="top" wrapText="1"/>
    </xf>
    <xf numFmtId="0" fontId="25" fillId="4" borderId="9" xfId="0" applyFont="1" applyFill="1" applyBorder="1" applyAlignment="1">
      <alignment horizontal="left" vertical="top" wrapText="1"/>
    </xf>
    <xf numFmtId="0" fontId="25" fillId="4" borderId="2" xfId="0" applyFont="1" applyFill="1" applyBorder="1" applyAlignment="1">
      <alignment horizontal="left" vertical="top" wrapText="1"/>
    </xf>
    <xf numFmtId="0" fontId="25" fillId="4" borderId="11" xfId="0" applyFont="1" applyFill="1" applyBorder="1" applyAlignment="1">
      <alignment horizontal="left" vertical="top" wrapText="1"/>
    </xf>
    <xf numFmtId="0" fontId="25" fillId="4" borderId="12" xfId="0" applyFont="1" applyFill="1" applyBorder="1" applyAlignment="1">
      <alignment horizontal="left" vertical="top" wrapText="1"/>
    </xf>
    <xf numFmtId="0" fontId="25" fillId="5" borderId="7" xfId="0" applyFont="1" applyFill="1" applyBorder="1" applyAlignment="1">
      <alignment horizontal="left" vertical="top" wrapText="1"/>
    </xf>
    <xf numFmtId="0" fontId="25" fillId="5" borderId="9" xfId="0" applyFont="1" applyFill="1" applyBorder="1" applyAlignment="1">
      <alignment horizontal="left" vertical="top" wrapText="1"/>
    </xf>
    <xf numFmtId="0" fontId="25" fillId="5" borderId="2" xfId="0" applyFont="1" applyFill="1" applyBorder="1" applyAlignment="1">
      <alignment horizontal="left" vertical="top" wrapText="1"/>
    </xf>
    <xf numFmtId="0" fontId="25" fillId="5" borderId="11" xfId="0" applyFont="1" applyFill="1" applyBorder="1" applyAlignment="1">
      <alignment horizontal="left" vertical="top" wrapText="1"/>
    </xf>
    <xf numFmtId="0" fontId="25" fillId="5" borderId="12" xfId="0" applyFont="1" applyFill="1" applyBorder="1" applyAlignment="1">
      <alignment horizontal="left" vertical="top" wrapText="1"/>
    </xf>
    <xf numFmtId="0" fontId="25" fillId="6" borderId="7" xfId="0" applyFont="1" applyFill="1" applyBorder="1" applyAlignment="1">
      <alignment horizontal="left" vertical="top" wrapText="1"/>
    </xf>
    <xf numFmtId="0" fontId="25" fillId="6" borderId="8" xfId="0" applyFont="1" applyFill="1" applyBorder="1" applyAlignment="1">
      <alignment horizontal="left" vertical="top" wrapText="1"/>
    </xf>
    <xf numFmtId="0" fontId="25" fillId="6" borderId="9" xfId="0" applyFont="1" applyFill="1" applyBorder="1" applyAlignment="1">
      <alignment horizontal="left" vertical="top" wrapText="1"/>
    </xf>
    <xf numFmtId="0" fontId="25" fillId="6" borderId="2" xfId="0" applyFont="1" applyFill="1" applyBorder="1" applyAlignment="1">
      <alignment horizontal="left" vertical="top" wrapText="1"/>
    </xf>
    <xf numFmtId="0" fontId="25" fillId="6" borderId="11" xfId="0" applyFont="1" applyFill="1" applyBorder="1" applyAlignment="1">
      <alignment horizontal="left" vertical="top" wrapText="1"/>
    </xf>
    <xf numFmtId="0" fontId="25" fillId="6" borderId="12" xfId="0" applyFont="1" applyFill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25" fillId="0" borderId="8" xfId="0" applyFont="1" applyBorder="1" applyAlignment="1">
      <alignment horizontal="right" vertical="top" wrapText="1"/>
    </xf>
    <xf numFmtId="164" fontId="0" fillId="0" borderId="22" xfId="0" applyNumberFormat="1" applyBorder="1" applyAlignment="1">
      <alignment horizontal="right" vertical="top" wrapText="1"/>
    </xf>
    <xf numFmtId="0" fontId="25" fillId="0" borderId="21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 wrapText="1"/>
    </xf>
    <xf numFmtId="0" fontId="25" fillId="0" borderId="25" xfId="0" applyFont="1" applyBorder="1" applyAlignment="1">
      <alignment horizontal="left" vertical="top" wrapText="1"/>
    </xf>
    <xf numFmtId="0" fontId="25" fillId="0" borderId="14" xfId="0" applyFont="1" applyBorder="1" applyAlignment="1">
      <alignment horizontal="left" vertical="top" wrapText="1"/>
    </xf>
    <xf numFmtId="0" fontId="25" fillId="0" borderId="7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5" fillId="0" borderId="1" xfId="0" applyFont="1" applyBorder="1" applyAlignment="1">
      <alignment horizontal="right" vertical="top" wrapText="1"/>
    </xf>
    <xf numFmtId="164" fontId="0" fillId="0" borderId="18" xfId="0" applyNumberFormat="1" applyBorder="1" applyAlignment="1">
      <alignment horizontal="right" vertical="top" wrapText="1"/>
    </xf>
    <xf numFmtId="164" fontId="0" fillId="0" borderId="50" xfId="0" applyNumberFormat="1" applyBorder="1" applyAlignment="1">
      <alignment horizontal="right" vertical="top" wrapText="1"/>
    </xf>
    <xf numFmtId="164" fontId="0" fillId="0" borderId="51" xfId="0" applyNumberFormat="1" applyBorder="1" applyAlignment="1">
      <alignment horizontal="right" vertical="top" wrapText="1"/>
    </xf>
    <xf numFmtId="164" fontId="0" fillId="0" borderId="19" xfId="0" applyNumberFormat="1" applyBorder="1" applyAlignment="1">
      <alignment horizontal="right" vertical="top" wrapText="1"/>
    </xf>
    <xf numFmtId="0" fontId="25" fillId="0" borderId="28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5" fillId="0" borderId="33" xfId="0" applyFont="1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25" fillId="0" borderId="38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26" xfId="0" applyBorder="1" applyAlignment="1">
      <alignment horizontal="left" vertical="top" wrapText="1" indent="6"/>
    </xf>
    <xf numFmtId="0" fontId="0" fillId="0" borderId="27" xfId="0" applyBorder="1" applyAlignment="1">
      <alignment horizontal="left" vertical="top" wrapText="1" indent="6"/>
    </xf>
    <xf numFmtId="0" fontId="0" fillId="0" borderId="34" xfId="0" applyBorder="1" applyAlignment="1">
      <alignment vertical="top"/>
    </xf>
    <xf numFmtId="164" fontId="0" fillId="0" borderId="36" xfId="0" applyNumberFormat="1" applyBorder="1" applyAlignment="1">
      <alignment horizontal="right" vertical="top" wrapText="1"/>
    </xf>
    <xf numFmtId="0" fontId="6" fillId="0" borderId="23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25" fillId="0" borderId="30" xfId="0" applyFont="1" applyBorder="1" applyAlignment="1">
      <alignment horizontal="left" vertical="top" wrapText="1"/>
    </xf>
    <xf numFmtId="0" fontId="25" fillId="0" borderId="18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right" vertical="top" wrapText="1"/>
    </xf>
    <xf numFmtId="164" fontId="0" fillId="0" borderId="2" xfId="0" applyNumberFormat="1" applyBorder="1" applyAlignment="1">
      <alignment horizontal="right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wrapText="1"/>
    </xf>
    <xf numFmtId="3" fontId="25" fillId="0" borderId="0" xfId="0" applyNumberFormat="1" applyFont="1" applyAlignment="1">
      <alignment vertical="top" wrapText="1"/>
    </xf>
    <xf numFmtId="0" fontId="25" fillId="0" borderId="0" xfId="0" applyFont="1"/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0" fontId="0" fillId="0" borderId="0" xfId="0"/>
    <xf numFmtId="0" fontId="18" fillId="0" borderId="42" xfId="0" applyFont="1" applyBorder="1" applyAlignment="1">
      <alignment horizontal="center" vertical="center" wrapText="1"/>
    </xf>
    <xf numFmtId="0" fontId="19" fillId="0" borderId="43" xfId="0" applyFont="1" applyBorder="1"/>
    <xf numFmtId="0" fontId="19" fillId="0" borderId="44" xfId="0" applyFont="1" applyBorder="1"/>
    <xf numFmtId="0" fontId="19" fillId="0" borderId="46" xfId="0" applyFont="1" applyBorder="1"/>
    <xf numFmtId="0" fontId="19" fillId="0" borderId="47" xfId="0" applyFont="1" applyBorder="1"/>
    <xf numFmtId="0" fontId="19" fillId="0" borderId="48" xfId="0" applyFont="1" applyBorder="1"/>
    <xf numFmtId="0" fontId="0" fillId="0" borderId="1" xfId="0" applyBorder="1" applyAlignment="1">
      <alignment horizontal="left" vertical="top" wrapText="1" indent="2"/>
    </xf>
    <xf numFmtId="0" fontId="0" fillId="0" borderId="2" xfId="0" applyBorder="1" applyAlignment="1">
      <alignment horizontal="left" vertical="top" wrapText="1" indent="4"/>
    </xf>
    <xf numFmtId="0" fontId="0" fillId="0" borderId="31" xfId="0" applyBorder="1" applyAlignment="1">
      <alignment horizontal="left" vertical="top" wrapText="1" indent="6"/>
    </xf>
    <xf numFmtId="0" fontId="0" fillId="0" borderId="32" xfId="0" applyBorder="1" applyAlignment="1">
      <alignment horizontal="left" vertical="top" wrapText="1" indent="6"/>
    </xf>
    <xf numFmtId="0" fontId="0" fillId="0" borderId="3" xfId="0" applyBorder="1" applyAlignment="1">
      <alignment horizontal="left" vertical="top" wrapText="1" indent="4"/>
    </xf>
    <xf numFmtId="0" fontId="6" fillId="0" borderId="0" xfId="0" applyFont="1" applyAlignment="1">
      <alignment horizontal="center" vertical="top"/>
    </xf>
    <xf numFmtId="164" fontId="1" fillId="0" borderId="2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200025</xdr:colOff>
      <xdr:row>8</xdr:row>
      <xdr:rowOff>0</xdr:rowOff>
    </xdr:from>
    <xdr:ext cx="209550" cy="2667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BF386BDD-47F0-4997-9593-7C295312B6C6}"/>
            </a:ext>
          </a:extLst>
        </xdr:cNvPr>
        <xdr:cNvSpPr/>
      </xdr:nvSpPr>
      <xdr:spPr>
        <a:xfrm>
          <a:off x="2775585" y="3604260"/>
          <a:ext cx="2095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47625</xdr:colOff>
      <xdr:row>9</xdr:row>
      <xdr:rowOff>0</xdr:rowOff>
    </xdr:from>
    <xdr:ext cx="257175" cy="26670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D1EE198E-B97F-42F3-B378-9EDE88185419}"/>
            </a:ext>
          </a:extLst>
        </xdr:cNvPr>
        <xdr:cNvSpPr/>
      </xdr:nvSpPr>
      <xdr:spPr>
        <a:xfrm>
          <a:off x="3232785" y="4945380"/>
          <a:ext cx="2571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247650</xdr:colOff>
      <xdr:row>0</xdr:row>
      <xdr:rowOff>57150</xdr:rowOff>
    </xdr:from>
    <xdr:ext cx="5261610" cy="1398270"/>
    <xdr:grpSp>
      <xdr:nvGrpSpPr>
        <xdr:cNvPr id="4" name="Shape 2">
          <a:extLst>
            <a:ext uri="{FF2B5EF4-FFF2-40B4-BE49-F238E27FC236}">
              <a16:creationId xmlns:a16="http://schemas.microsoft.com/office/drawing/2014/main" id="{41EBBB1C-E411-41D2-A740-2442B56F7B3D}"/>
            </a:ext>
          </a:extLst>
        </xdr:cNvPr>
        <xdr:cNvGrpSpPr/>
      </xdr:nvGrpSpPr>
      <xdr:grpSpPr>
        <a:xfrm>
          <a:off x="247650" y="57150"/>
          <a:ext cx="5261610" cy="1398270"/>
          <a:chOff x="2383725" y="3141825"/>
          <a:chExt cx="5924531" cy="1314450"/>
        </a:xfrm>
      </xdr:grpSpPr>
      <xdr:grpSp>
        <xdr:nvGrpSpPr>
          <xdr:cNvPr id="5" name="Shape 5">
            <a:extLst>
              <a:ext uri="{FF2B5EF4-FFF2-40B4-BE49-F238E27FC236}">
                <a16:creationId xmlns:a16="http://schemas.microsoft.com/office/drawing/2014/main" id="{1BA368EC-753B-6F5C-FA4B-B77DEB2B7658}"/>
              </a:ext>
            </a:extLst>
          </xdr:cNvPr>
          <xdr:cNvGrpSpPr/>
        </xdr:nvGrpSpPr>
        <xdr:grpSpPr>
          <a:xfrm>
            <a:off x="2383725" y="3141825"/>
            <a:ext cx="5924531" cy="1314450"/>
            <a:chOff x="188259" y="50268"/>
            <a:chExt cx="5741500" cy="1385351"/>
          </a:xfrm>
        </xdr:grpSpPr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D123E320-A32A-AA8B-FFD3-A9EDDAC23092}"/>
                </a:ext>
              </a:extLst>
            </xdr:cNvPr>
            <xdr:cNvSpPr/>
          </xdr:nvSpPr>
          <xdr:spPr>
            <a:xfrm>
              <a:off x="188259" y="50268"/>
              <a:ext cx="5741500" cy="13451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DA1759F8-EAE1-3FCD-B377-83EF63D06A02}"/>
                </a:ext>
              </a:extLst>
            </xdr:cNvPr>
            <xdr:cNvSpPr/>
          </xdr:nvSpPr>
          <xdr:spPr>
            <a:xfrm>
              <a:off x="1648407" y="90423"/>
              <a:ext cx="3483618" cy="134519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25400" cap="flat" cmpd="sng">
              <a:solidFill>
                <a:srgbClr val="FFFFFF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ТОО </a:t>
              </a:r>
              <a:r>
                <a:rPr lang="ru-RU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Смарт</a:t>
              </a:r>
              <a:r>
                <a:rPr lang="ru-RU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Секьюрити Системс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Республика Казахстан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г. Алматы, </a:t>
              </a:r>
              <a:r>
                <a:rPr lang="ru-RU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бульвар</a:t>
              </a: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 </a:t>
              </a:r>
              <a:r>
                <a:rPr lang="ru-RU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Бухар Жырау</a:t>
              </a: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,</a:t>
              </a:r>
              <a:r>
                <a:rPr lang="ru-RU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33</a:t>
              </a: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</a:t>
              </a:r>
              <a:endParaRPr lang="ru-RU" sz="14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endParaRPr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офис </a:t>
              </a:r>
              <a:r>
                <a:rPr lang="ru-RU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32</a:t>
              </a: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                          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Тел.:    +7 (727) 229</a:t>
              </a: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15 88</a:t>
              </a: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        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Моб.:  +7 (777) 511 46 53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66CC"/>
                  </a:solidFill>
                  <a:latin typeface="Calibri"/>
                  <a:ea typeface="Calibri"/>
                  <a:cs typeface="Calibri"/>
                  <a:sym typeface="Calibri"/>
                </a:rPr>
                <a:t>www.smartsecurity.kz 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200025</xdr:colOff>
      <xdr:row>8</xdr:row>
      <xdr:rowOff>0</xdr:rowOff>
    </xdr:from>
    <xdr:ext cx="209550" cy="26670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4AD04B4E-FD60-4087-A99C-216BBFB2758F}"/>
            </a:ext>
          </a:extLst>
        </xdr:cNvPr>
        <xdr:cNvSpPr/>
      </xdr:nvSpPr>
      <xdr:spPr>
        <a:xfrm>
          <a:off x="2775585" y="2566035"/>
          <a:ext cx="2095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47625</xdr:colOff>
      <xdr:row>9</xdr:row>
      <xdr:rowOff>0</xdr:rowOff>
    </xdr:from>
    <xdr:ext cx="257175" cy="266700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C654E1F0-F543-46DB-B19E-C52608AB1BC9}"/>
            </a:ext>
          </a:extLst>
        </xdr:cNvPr>
        <xdr:cNvSpPr/>
      </xdr:nvSpPr>
      <xdr:spPr>
        <a:xfrm>
          <a:off x="3232785" y="4945380"/>
          <a:ext cx="2571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200025</xdr:colOff>
      <xdr:row>8</xdr:row>
      <xdr:rowOff>0</xdr:rowOff>
    </xdr:from>
    <xdr:ext cx="209550" cy="26670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8534E22E-692E-46D3-92B6-C94B50E4A520}"/>
            </a:ext>
          </a:extLst>
        </xdr:cNvPr>
        <xdr:cNvSpPr/>
      </xdr:nvSpPr>
      <xdr:spPr>
        <a:xfrm>
          <a:off x="2775585" y="2566035"/>
          <a:ext cx="2095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0</xdr:col>
      <xdr:colOff>480060</xdr:colOff>
      <xdr:row>0</xdr:row>
      <xdr:rowOff>0</xdr:rowOff>
    </xdr:from>
    <xdr:to>
      <xdr:col>1</xdr:col>
      <xdr:colOff>342900</xdr:colOff>
      <xdr:row>6</xdr:row>
      <xdr:rowOff>147343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9F36153-D8BB-4E78-8618-3DE29165E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" y="0"/>
          <a:ext cx="1211580" cy="1244623"/>
        </a:xfrm>
        <a:prstGeom prst="rect">
          <a:avLst/>
        </a:prstGeom>
      </xdr:spPr>
    </xdr:pic>
    <xdr:clientData/>
  </xdr:twoCellAnchor>
  <xdr:twoCellAnchor editAs="oneCell">
    <xdr:from>
      <xdr:col>8</xdr:col>
      <xdr:colOff>586740</xdr:colOff>
      <xdr:row>7</xdr:row>
      <xdr:rowOff>160020</xdr:rowOff>
    </xdr:from>
    <xdr:to>
      <xdr:col>17</xdr:col>
      <xdr:colOff>177874</xdr:colOff>
      <xdr:row>25</xdr:row>
      <xdr:rowOff>145216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AAB9C89-6108-4F29-B0F0-DF4F6DD6F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0700" y="1280160"/>
          <a:ext cx="5077534" cy="3124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54370</xdr:rowOff>
    </xdr:from>
    <xdr:to>
      <xdr:col>2</xdr:col>
      <xdr:colOff>754380</xdr:colOff>
      <xdr:row>55</xdr:row>
      <xdr:rowOff>46417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43923D3-D801-4700-9B81-32007BCA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96390"/>
          <a:ext cx="5021580" cy="2735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hidglobal.com/documents/readers-and-credentials-how-order-gui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DE64-F283-45C7-995E-560A4030BAEF}">
  <dimension ref="A1:AB140"/>
  <sheetViews>
    <sheetView topLeftCell="A4" workbookViewId="0">
      <selection activeCell="A21" sqref="A21:F22"/>
    </sheetView>
  </sheetViews>
  <sheetFormatPr defaultRowHeight="14.4"/>
  <cols>
    <col min="1" max="1" width="19.6640625" customWidth="1"/>
    <col min="2" max="2" width="42.5546875" customWidth="1"/>
    <col min="3" max="3" width="74.5546875" customWidth="1"/>
    <col min="4" max="4" width="19.44140625" customWidth="1"/>
    <col min="5" max="8" width="10.44140625" customWidth="1"/>
  </cols>
  <sheetData>
    <row r="1" spans="1:18" ht="12.75" customHeight="1"/>
    <row r="2" spans="1:18" ht="12.75" customHeight="1"/>
    <row r="3" spans="1:18" ht="12.75" customHeight="1"/>
    <row r="4" spans="1:18" ht="12.75" customHeight="1"/>
    <row r="5" spans="1:18" ht="12.75" customHeight="1"/>
    <row r="6" spans="1:18" ht="12.75" customHeight="1"/>
    <row r="7" spans="1:18" ht="12.75" customHeight="1"/>
    <row r="8" spans="1:18" ht="54" customHeight="1">
      <c r="A8" s="108">
        <v>1</v>
      </c>
      <c r="B8" s="189" t="s">
        <v>529</v>
      </c>
      <c r="C8" s="190"/>
      <c r="D8" s="190"/>
      <c r="E8" s="190"/>
      <c r="F8" s="190"/>
      <c r="G8" s="190"/>
      <c r="H8" s="190"/>
      <c r="I8" s="108"/>
      <c r="J8" s="108"/>
      <c r="K8" s="108"/>
      <c r="L8" s="108"/>
      <c r="M8" s="108"/>
      <c r="N8" s="108"/>
      <c r="O8" s="108"/>
      <c r="P8" s="108"/>
      <c r="Q8" s="108"/>
      <c r="R8" s="108"/>
    </row>
    <row r="9" spans="1:18" ht="21" customHeight="1">
      <c r="A9" s="108">
        <v>2</v>
      </c>
      <c r="B9" s="189" t="s">
        <v>530</v>
      </c>
      <c r="C9" s="190"/>
      <c r="D9" s="190"/>
      <c r="E9" s="190"/>
      <c r="F9" s="190"/>
      <c r="G9" s="190"/>
      <c r="H9" s="190"/>
      <c r="I9" s="110"/>
    </row>
    <row r="10" spans="1:18" ht="21" customHeight="1">
      <c r="A10" s="108">
        <v>3</v>
      </c>
      <c r="B10" s="189" t="s">
        <v>531</v>
      </c>
      <c r="C10" s="190"/>
      <c r="D10" s="190"/>
      <c r="E10" s="190"/>
      <c r="F10" s="190"/>
      <c r="G10" s="190"/>
      <c r="H10" s="190"/>
      <c r="I10" s="109"/>
    </row>
    <row r="11" spans="1:18" ht="21" customHeight="1">
      <c r="A11" s="108">
        <v>4</v>
      </c>
      <c r="B11" s="189" t="s">
        <v>532</v>
      </c>
      <c r="C11" s="190"/>
      <c r="D11" s="190"/>
      <c r="E11" s="190"/>
      <c r="F11" s="190"/>
      <c r="G11" s="190"/>
      <c r="H11" s="190"/>
      <c r="I11" s="109"/>
    </row>
    <row r="12" spans="1:18" ht="21" customHeight="1">
      <c r="A12" s="108">
        <v>5</v>
      </c>
      <c r="B12" s="189" t="s">
        <v>533</v>
      </c>
      <c r="C12" s="190"/>
      <c r="D12" s="190"/>
      <c r="E12" s="190"/>
      <c r="F12" s="190"/>
      <c r="G12" s="190"/>
      <c r="H12" s="190"/>
      <c r="I12" s="109"/>
    </row>
    <row r="13" spans="1:18" ht="21" customHeight="1">
      <c r="A13" s="108">
        <v>6</v>
      </c>
      <c r="B13" s="189" t="s">
        <v>534</v>
      </c>
      <c r="C13" s="190"/>
      <c r="D13" s="190"/>
      <c r="E13" s="190"/>
      <c r="F13" s="190"/>
      <c r="G13" s="190"/>
      <c r="H13" s="190"/>
      <c r="I13" s="109"/>
    </row>
    <row r="14" spans="1:18" ht="21" customHeight="1">
      <c r="A14" s="108">
        <v>7</v>
      </c>
      <c r="B14" s="189" t="s">
        <v>459</v>
      </c>
      <c r="C14" s="190"/>
      <c r="D14" s="190"/>
      <c r="E14" s="190"/>
      <c r="F14" s="190"/>
      <c r="G14" s="190"/>
      <c r="H14" s="190"/>
      <c r="I14" s="109"/>
    </row>
    <row r="15" spans="1:18" ht="21" customHeight="1">
      <c r="A15" s="108">
        <v>8</v>
      </c>
      <c r="B15" s="189" t="s">
        <v>450</v>
      </c>
      <c r="C15" s="190"/>
      <c r="D15" s="190"/>
      <c r="E15" s="190"/>
      <c r="F15" s="190"/>
      <c r="G15" s="190"/>
      <c r="H15" s="190"/>
      <c r="I15" s="109"/>
    </row>
    <row r="16" spans="1:18" ht="21" customHeight="1">
      <c r="A16" s="108">
        <v>9</v>
      </c>
      <c r="B16" s="189" t="s">
        <v>535</v>
      </c>
      <c r="C16" s="190"/>
      <c r="D16" s="190"/>
      <c r="E16" s="190"/>
      <c r="F16" s="190"/>
      <c r="G16" s="190"/>
      <c r="H16" s="190"/>
      <c r="I16" s="109"/>
    </row>
    <row r="17" spans="1:28" ht="21" customHeight="1">
      <c r="A17" s="108">
        <v>10</v>
      </c>
      <c r="B17" s="109" t="s">
        <v>536</v>
      </c>
      <c r="I17" s="109"/>
    </row>
    <row r="18" spans="1:28" ht="21" customHeight="1">
      <c r="A18" s="108">
        <v>11</v>
      </c>
      <c r="B18" s="189" t="s">
        <v>537</v>
      </c>
      <c r="C18" s="190"/>
      <c r="D18" s="190"/>
      <c r="E18" s="190"/>
      <c r="F18" s="190"/>
      <c r="G18" s="190"/>
      <c r="H18" s="190"/>
      <c r="I18" s="109"/>
    </row>
    <row r="19" spans="1:28" ht="21" customHeight="1">
      <c r="A19" s="108">
        <v>12</v>
      </c>
      <c r="B19" s="189" t="s">
        <v>538</v>
      </c>
      <c r="C19" s="190"/>
      <c r="D19" s="190"/>
      <c r="E19" s="190"/>
      <c r="F19" s="190"/>
      <c r="G19" s="190"/>
      <c r="H19" s="190"/>
      <c r="I19" s="109"/>
    </row>
    <row r="20" spans="1:28" ht="21" customHeight="1">
      <c r="B20" s="189"/>
      <c r="C20" s="190"/>
      <c r="D20" s="190"/>
      <c r="E20" s="190"/>
      <c r="F20" s="190"/>
      <c r="G20" s="190"/>
      <c r="H20" s="190"/>
    </row>
    <row r="21" spans="1:28" ht="21" customHeight="1">
      <c r="A21" s="191" t="s">
        <v>525</v>
      </c>
      <c r="B21" s="192"/>
      <c r="C21" s="192"/>
      <c r="D21" s="192"/>
      <c r="E21" s="192"/>
      <c r="F21" s="193"/>
      <c r="G21" s="111" t="s">
        <v>526</v>
      </c>
      <c r="H21" s="112" t="s">
        <v>527</v>
      </c>
    </row>
    <row r="22" spans="1:28" ht="18" customHeight="1">
      <c r="A22" s="194"/>
      <c r="B22" s="195"/>
      <c r="C22" s="195"/>
      <c r="D22" s="195"/>
      <c r="E22" s="195"/>
      <c r="F22" s="196"/>
      <c r="G22" s="111">
        <v>1</v>
      </c>
      <c r="H22" s="111">
        <v>540</v>
      </c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</row>
    <row r="23" spans="1:28" ht="12.75" customHeight="1"/>
    <row r="24" spans="1:28" ht="12.75" customHeight="1"/>
    <row r="25" spans="1:28" ht="17.399999999999999" customHeight="1">
      <c r="A25" s="114" t="s">
        <v>528</v>
      </c>
    </row>
    <row r="26" spans="1:28" ht="12.75" customHeight="1"/>
    <row r="27" spans="1:28" ht="12.75" customHeight="1"/>
    <row r="28" spans="1:28" ht="12.75" customHeight="1"/>
    <row r="29" spans="1:28" ht="12.75" customHeight="1"/>
    <row r="30" spans="1:28" ht="12.75" customHeight="1"/>
    <row r="31" spans="1:28" ht="12.75" customHeight="1"/>
    <row r="32" spans="1:28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spans="2:4" ht="12.75" customHeight="1"/>
    <row r="82" spans="2:4" ht="12.75" customHeight="1"/>
    <row r="83" spans="2:4" ht="12.75" customHeight="1"/>
    <row r="84" spans="2:4" ht="12.75" customHeight="1"/>
    <row r="85" spans="2:4">
      <c r="B85" s="4"/>
      <c r="C85" s="4"/>
      <c r="D85" s="4"/>
    </row>
    <row r="86" spans="2:4">
      <c r="B86" s="4"/>
      <c r="C86" s="4"/>
      <c r="D86" s="4"/>
    </row>
    <row r="87" spans="2:4">
      <c r="B87" s="4"/>
      <c r="C87" s="4"/>
      <c r="D87" s="4"/>
    </row>
    <row r="88" spans="2:4">
      <c r="B88" s="4"/>
      <c r="C88" s="4"/>
      <c r="D88" s="4"/>
    </row>
    <row r="89" spans="2:4">
      <c r="B89" s="4"/>
      <c r="C89" s="4"/>
      <c r="D89" s="4"/>
    </row>
    <row r="90" spans="2:4">
      <c r="B90" s="4"/>
      <c r="C90" s="4"/>
      <c r="D90" s="4"/>
    </row>
    <row r="91" spans="2:4">
      <c r="B91" s="4"/>
      <c r="C91" s="4"/>
      <c r="D91" s="4"/>
    </row>
    <row r="92" spans="2:4">
      <c r="B92" s="4"/>
      <c r="C92" s="4"/>
      <c r="D92" s="4"/>
    </row>
    <row r="93" spans="2:4">
      <c r="B93" s="4"/>
      <c r="C93" s="4"/>
      <c r="D93" s="4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2:4">
      <c r="B113" s="4"/>
      <c r="C113" s="4"/>
      <c r="D113" s="4"/>
    </row>
    <row r="114" spans="2:4">
      <c r="B114" s="4"/>
      <c r="C114" s="4"/>
      <c r="D114" s="4"/>
    </row>
    <row r="115" spans="2:4">
      <c r="B115" s="4"/>
      <c r="C115" s="4"/>
      <c r="D115" s="4"/>
    </row>
    <row r="116" spans="2:4">
      <c r="B116" s="4"/>
      <c r="C116" s="4"/>
      <c r="D116" s="4"/>
    </row>
    <row r="117" spans="2:4">
      <c r="B117" s="4"/>
      <c r="C117" s="4"/>
      <c r="D117" s="4"/>
    </row>
    <row r="118" spans="2:4">
      <c r="B118" s="4"/>
      <c r="C118" s="4"/>
      <c r="D118" s="4"/>
    </row>
    <row r="119" spans="2:4">
      <c r="B119" s="4"/>
      <c r="C119" s="4"/>
      <c r="D119" s="4"/>
    </row>
    <row r="120" spans="2:4">
      <c r="B120" s="4"/>
      <c r="C120" s="4"/>
      <c r="D120" s="4"/>
    </row>
    <row r="121" spans="2:4">
      <c r="B121" s="4"/>
      <c r="C121" s="4"/>
      <c r="D121" s="4"/>
    </row>
    <row r="122" spans="2:4">
      <c r="B122" s="4"/>
      <c r="C122" s="4"/>
      <c r="D122" s="4"/>
    </row>
    <row r="123" spans="2:4">
      <c r="B123" s="4"/>
      <c r="C123" s="4"/>
      <c r="D123" s="4"/>
    </row>
    <row r="124" spans="2:4">
      <c r="B124" s="4"/>
      <c r="C124" s="4"/>
      <c r="D124" s="4"/>
    </row>
    <row r="125" spans="2:4">
      <c r="B125" s="4"/>
      <c r="C125" s="4"/>
      <c r="D125" s="4"/>
    </row>
    <row r="126" spans="2:4">
      <c r="B126" s="4"/>
      <c r="C126" s="4"/>
      <c r="D126" s="4"/>
    </row>
    <row r="127" spans="2:4">
      <c r="B127" s="4"/>
      <c r="C127" s="4"/>
      <c r="D127" s="4"/>
    </row>
    <row r="128" spans="2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</sheetData>
  <mergeCells count="13">
    <mergeCell ref="B8:H8"/>
    <mergeCell ref="B9:H9"/>
    <mergeCell ref="B18:H18"/>
    <mergeCell ref="B19:H19"/>
    <mergeCell ref="B20:H20"/>
    <mergeCell ref="B15:H15"/>
    <mergeCell ref="B16:H16"/>
    <mergeCell ref="B10:H10"/>
    <mergeCell ref="A21:F22"/>
    <mergeCell ref="B11:H11"/>
    <mergeCell ref="B12:H12"/>
    <mergeCell ref="B13:H13"/>
    <mergeCell ref="B14:H1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F946C-8DDB-43CC-B434-C80635B06D8C}">
  <dimension ref="A2:G523"/>
  <sheetViews>
    <sheetView topLeftCell="A16" workbookViewId="0">
      <selection activeCell="A6" sqref="A6:D26"/>
    </sheetView>
  </sheetViews>
  <sheetFormatPr defaultRowHeight="14.4"/>
  <cols>
    <col min="1" max="1" width="19.6640625" customWidth="1"/>
    <col min="2" max="2" width="42.5546875" customWidth="1"/>
    <col min="3" max="3" width="74.5546875" customWidth="1"/>
    <col min="4" max="4" width="19.44140625" customWidth="1"/>
    <col min="5" max="8" width="10.44140625" customWidth="1"/>
  </cols>
  <sheetData>
    <row r="2" spans="1:7" ht="25.8">
      <c r="A2" s="11" t="s">
        <v>539</v>
      </c>
    </row>
    <row r="3" spans="1:7" ht="25.8">
      <c r="A3" s="11"/>
    </row>
    <row r="4" spans="1:7" ht="15" thickBot="1">
      <c r="A4" s="117" t="s">
        <v>0</v>
      </c>
      <c r="B4" s="117" t="s">
        <v>1</v>
      </c>
      <c r="C4" s="117" t="s">
        <v>2</v>
      </c>
      <c r="D4" s="117" t="s">
        <v>3</v>
      </c>
    </row>
    <row r="5" spans="1:7">
      <c r="A5" s="173" t="s">
        <v>648</v>
      </c>
      <c r="B5" s="174"/>
      <c r="C5" s="175"/>
      <c r="D5" s="176"/>
    </row>
    <row r="6" spans="1:7">
      <c r="A6" s="146" t="s">
        <v>276</v>
      </c>
      <c r="B6" s="7" t="s">
        <v>277</v>
      </c>
      <c r="C6" s="7" t="s">
        <v>278</v>
      </c>
      <c r="D6" s="19">
        <f>3.63*ОГЛАВЛЕНИЕ!H22</f>
        <v>1960.2</v>
      </c>
    </row>
    <row r="7" spans="1:7">
      <c r="A7" s="146" t="s">
        <v>279</v>
      </c>
      <c r="B7" s="7" t="s">
        <v>277</v>
      </c>
      <c r="C7" s="7" t="s">
        <v>278</v>
      </c>
      <c r="D7" s="19">
        <f>3.63*ОГЛАВЛЕНИЕ!H22</f>
        <v>1960.2</v>
      </c>
    </row>
    <row r="8" spans="1:7">
      <c r="A8" s="146" t="s">
        <v>280</v>
      </c>
      <c r="B8" s="7" t="s">
        <v>277</v>
      </c>
      <c r="C8" s="7" t="s">
        <v>278</v>
      </c>
      <c r="D8" s="19">
        <f>3.63*ОГЛАВЛЕНИЕ!H22</f>
        <v>1960.2</v>
      </c>
    </row>
    <row r="9" spans="1:7" ht="28.8">
      <c r="A9" s="146" t="s">
        <v>281</v>
      </c>
      <c r="B9" s="7" t="s">
        <v>282</v>
      </c>
      <c r="C9" s="7" t="s">
        <v>283</v>
      </c>
      <c r="D9" s="19">
        <f>7.34*ОГЛАВЛЕНИЕ!H22</f>
        <v>3963.6</v>
      </c>
    </row>
    <row r="10" spans="1:7">
      <c r="A10" s="146" t="s">
        <v>284</v>
      </c>
      <c r="B10" s="7" t="s">
        <v>285</v>
      </c>
      <c r="C10" s="7" t="s">
        <v>286</v>
      </c>
      <c r="D10" s="19">
        <f>6.66*ОГЛАВЛЕНИЕ!H22</f>
        <v>3596.4</v>
      </c>
      <c r="E10" s="4"/>
      <c r="F10" s="4"/>
      <c r="G10" s="4"/>
    </row>
    <row r="11" spans="1:7">
      <c r="A11" s="146" t="s">
        <v>287</v>
      </c>
      <c r="B11" s="7" t="s">
        <v>285</v>
      </c>
      <c r="C11" s="7" t="s">
        <v>286</v>
      </c>
      <c r="D11" s="19">
        <f>6.66*ОГЛАВЛЕНИЕ!H22</f>
        <v>3596.4</v>
      </c>
      <c r="E11" s="4"/>
      <c r="F11" s="4"/>
      <c r="G11" s="4"/>
    </row>
    <row r="12" spans="1:7" ht="28.8">
      <c r="A12" s="146" t="s">
        <v>288</v>
      </c>
      <c r="B12" s="7" t="s">
        <v>285</v>
      </c>
      <c r="C12" s="7" t="s">
        <v>289</v>
      </c>
      <c r="D12" s="19">
        <f>6.66*ОГЛАВЛЕНИЕ!H22</f>
        <v>3596.4</v>
      </c>
    </row>
    <row r="13" spans="1:7" ht="28.8">
      <c r="A13" s="146" t="s">
        <v>290</v>
      </c>
      <c r="B13" s="7" t="s">
        <v>291</v>
      </c>
      <c r="C13" s="7" t="s">
        <v>292</v>
      </c>
      <c r="D13" s="19">
        <f>6.86*ОГЛАВЛЕНИЕ!H22</f>
        <v>3704.4</v>
      </c>
    </row>
    <row r="14" spans="1:7">
      <c r="A14" s="146" t="s">
        <v>293</v>
      </c>
      <c r="B14" s="7" t="s">
        <v>294</v>
      </c>
      <c r="C14" s="7" t="s">
        <v>295</v>
      </c>
      <c r="D14" s="19">
        <f>7.21*ОГЛАВЛЕНИЕ!H22</f>
        <v>3893.4</v>
      </c>
    </row>
    <row r="15" spans="1:7" ht="28.8">
      <c r="A15" s="146" t="s">
        <v>296</v>
      </c>
      <c r="B15" s="7" t="s">
        <v>297</v>
      </c>
      <c r="C15" s="7" t="s">
        <v>298</v>
      </c>
      <c r="D15" s="19">
        <f>41.32*ОГЛАВЛЕНИЕ!H22</f>
        <v>22312.799999999999</v>
      </c>
    </row>
    <row r="16" spans="1:7">
      <c r="A16" s="163" t="s">
        <v>299</v>
      </c>
      <c r="B16" s="164" t="s">
        <v>300</v>
      </c>
      <c r="C16" s="164" t="s">
        <v>301</v>
      </c>
      <c r="D16" s="19">
        <f>4.84*ОГЛАВЛЕНИЕ!H22</f>
        <v>2613.6</v>
      </c>
    </row>
    <row r="17" spans="1:7" ht="29.4" thickBot="1">
      <c r="A17" s="177" t="s">
        <v>429</v>
      </c>
      <c r="B17" s="168" t="s">
        <v>431</v>
      </c>
      <c r="C17" s="164" t="s">
        <v>430</v>
      </c>
      <c r="D17" s="78">
        <f>10.34*ОГЛАВЛЕНИЕ!H22</f>
        <v>5583.6</v>
      </c>
    </row>
    <row r="18" spans="1:7" ht="15" thickBot="1">
      <c r="A18" s="178"/>
      <c r="B18" s="199"/>
      <c r="C18" s="200"/>
      <c r="D18" s="159"/>
    </row>
    <row r="19" spans="1:7">
      <c r="A19" s="55" t="s">
        <v>428</v>
      </c>
      <c r="B19" s="169"/>
      <c r="C19" s="170"/>
      <c r="D19" s="57"/>
    </row>
    <row r="20" spans="1:7" ht="28.8">
      <c r="A20" s="146" t="s">
        <v>302</v>
      </c>
      <c r="B20" s="7" t="s">
        <v>303</v>
      </c>
      <c r="C20" s="7" t="s">
        <v>304</v>
      </c>
      <c r="D20" s="19">
        <f>4.32*ОГЛАВЛЕНИЕ!H22</f>
        <v>2332.8000000000002</v>
      </c>
      <c r="E20" s="4"/>
      <c r="F20" s="4"/>
      <c r="G20" s="4"/>
    </row>
    <row r="21" spans="1:7" ht="28.8">
      <c r="A21" s="146" t="s">
        <v>305</v>
      </c>
      <c r="B21" s="7" t="s">
        <v>306</v>
      </c>
      <c r="C21" s="7" t="s">
        <v>307</v>
      </c>
      <c r="D21" s="19">
        <f>7.99*ОГЛАВЛЕНИЕ!H22</f>
        <v>4314.6000000000004</v>
      </c>
    </row>
    <row r="22" spans="1:7" ht="28.8">
      <c r="A22" s="146" t="s">
        <v>308</v>
      </c>
      <c r="B22" s="7" t="s">
        <v>309</v>
      </c>
      <c r="C22" s="7" t="s">
        <v>310</v>
      </c>
      <c r="D22" s="19">
        <f>8.52*ОГЛАВЛЕНИЕ!H22</f>
        <v>4600.8</v>
      </c>
    </row>
    <row r="23" spans="1:7" ht="28.8">
      <c r="A23" s="146" t="s">
        <v>311</v>
      </c>
      <c r="B23" s="7" t="s">
        <v>312</v>
      </c>
      <c r="C23" s="7" t="s">
        <v>313</v>
      </c>
      <c r="D23" s="19">
        <f>10.63*ОГЛАВЛЕНИЕ!H22</f>
        <v>5740.2000000000007</v>
      </c>
    </row>
    <row r="24" spans="1:7">
      <c r="A24" s="146" t="s">
        <v>314</v>
      </c>
      <c r="B24" s="7" t="s">
        <v>315</v>
      </c>
      <c r="C24" s="7" t="s">
        <v>316</v>
      </c>
      <c r="D24" s="19">
        <f>7.38*ОГЛАВЛЕНИЕ!H22</f>
        <v>3985.2</v>
      </c>
    </row>
    <row r="25" spans="1:7">
      <c r="A25" s="163" t="s">
        <v>317</v>
      </c>
      <c r="B25" s="164" t="s">
        <v>318</v>
      </c>
      <c r="C25" s="164" t="s">
        <v>319</v>
      </c>
      <c r="D25" s="78">
        <f>6.23*ОГЛАВЛЕНИЕ!H22</f>
        <v>3364.2000000000003</v>
      </c>
    </row>
    <row r="26" spans="1:7" ht="29.4" thickBot="1">
      <c r="A26" s="165" t="s">
        <v>429</v>
      </c>
      <c r="B26" s="171" t="s">
        <v>432</v>
      </c>
      <c r="C26" s="166" t="s">
        <v>430</v>
      </c>
      <c r="D26" s="172">
        <f>10.34*ОГЛАВЛЕНИЕ!H22</f>
        <v>5583.6</v>
      </c>
    </row>
    <row r="27" spans="1:7">
      <c r="A27" s="153"/>
      <c r="B27" s="201"/>
      <c r="C27" s="201"/>
      <c r="D27" s="179"/>
    </row>
    <row r="28" spans="1:7">
      <c r="B28" s="4"/>
      <c r="C28" s="4"/>
      <c r="D28" s="4"/>
    </row>
    <row r="29" spans="1:7">
      <c r="B29" s="4"/>
      <c r="C29" s="4"/>
      <c r="D29" s="4"/>
    </row>
    <row r="30" spans="1:7">
      <c r="B30" s="4"/>
      <c r="C30" s="4"/>
      <c r="D30" s="4"/>
    </row>
    <row r="31" spans="1:7">
      <c r="B31" s="4"/>
      <c r="C31" s="4"/>
      <c r="D31" s="4"/>
    </row>
    <row r="32" spans="1:7">
      <c r="B32" s="4"/>
      <c r="C32" s="4"/>
      <c r="D32" s="4"/>
    </row>
    <row r="33" spans="2:4">
      <c r="B33" s="4"/>
      <c r="C33" s="4"/>
      <c r="D33" s="4"/>
    </row>
    <row r="34" spans="2:4">
      <c r="B34" s="4"/>
      <c r="C34" s="4"/>
      <c r="D34" s="4"/>
    </row>
    <row r="35" spans="2:4">
      <c r="B35" s="4"/>
      <c r="C35" s="4"/>
      <c r="D35" s="4"/>
    </row>
    <row r="36" spans="2:4">
      <c r="B36" s="4"/>
      <c r="C36" s="4"/>
      <c r="D36" s="4"/>
    </row>
    <row r="37" spans="2:4">
      <c r="B37" s="4"/>
      <c r="C37" s="4"/>
      <c r="D37" s="4"/>
    </row>
    <row r="38" spans="2:4">
      <c r="B38" s="4"/>
      <c r="C38" s="4"/>
      <c r="D38" s="4"/>
    </row>
    <row r="39" spans="2:4">
      <c r="B39" s="4"/>
      <c r="C39" s="4"/>
      <c r="D39" s="4"/>
    </row>
    <row r="40" spans="2:4">
      <c r="B40" s="4"/>
      <c r="C40" s="4"/>
      <c r="D40" s="4"/>
    </row>
    <row r="41" spans="2:4">
      <c r="B41" s="4"/>
      <c r="C41" s="4"/>
      <c r="D41" s="4"/>
    </row>
    <row r="42" spans="2:4">
      <c r="B42" s="4"/>
      <c r="C42" s="4"/>
      <c r="D42" s="4"/>
    </row>
    <row r="43" spans="2:4">
      <c r="B43" s="4"/>
      <c r="C43" s="4"/>
      <c r="D43" s="4"/>
    </row>
    <row r="44" spans="2:4">
      <c r="B44" s="4"/>
      <c r="C44" s="4"/>
      <c r="D44" s="4"/>
    </row>
    <row r="45" spans="2:4">
      <c r="B45" s="4"/>
      <c r="C45" s="4"/>
      <c r="D45" s="4"/>
    </row>
    <row r="46" spans="2:4">
      <c r="B46" s="4"/>
      <c r="C46" s="4"/>
      <c r="D46" s="4"/>
    </row>
    <row r="47" spans="2:4">
      <c r="B47" s="4"/>
      <c r="C47" s="4"/>
      <c r="D47" s="4"/>
    </row>
    <row r="48" spans="2:4">
      <c r="B48" s="4"/>
      <c r="C48" s="4"/>
      <c r="D48" s="4"/>
    </row>
    <row r="49" spans="2:4">
      <c r="B49" s="4"/>
      <c r="C49" s="4"/>
      <c r="D49" s="4"/>
    </row>
    <row r="50" spans="2:4">
      <c r="B50" s="4"/>
      <c r="C50" s="4"/>
      <c r="D50" s="4"/>
    </row>
    <row r="51" spans="2:4">
      <c r="B51" s="4"/>
      <c r="C51" s="4"/>
      <c r="D51" s="4"/>
    </row>
    <row r="52" spans="2:4">
      <c r="B52" s="4"/>
      <c r="C52" s="4"/>
      <c r="D52" s="4"/>
    </row>
    <row r="53" spans="2:4">
      <c r="B53" s="4"/>
      <c r="C53" s="4"/>
      <c r="D53" s="4"/>
    </row>
    <row r="54" spans="2:4">
      <c r="B54" s="4"/>
      <c r="C54" s="4"/>
      <c r="D54" s="4"/>
    </row>
    <row r="55" spans="2:4">
      <c r="B55" s="4"/>
      <c r="C55" s="4"/>
      <c r="D55" s="4"/>
    </row>
    <row r="56" spans="2:4">
      <c r="B56" s="4"/>
      <c r="C56" s="4"/>
      <c r="D56" s="4"/>
    </row>
    <row r="57" spans="2:4">
      <c r="B57" s="4"/>
      <c r="C57" s="4"/>
      <c r="D57" s="4"/>
    </row>
    <row r="58" spans="2:4">
      <c r="B58" s="4"/>
      <c r="C58" s="4"/>
      <c r="D58" s="4"/>
    </row>
    <row r="59" spans="2:4">
      <c r="B59" s="4"/>
      <c r="C59" s="4"/>
      <c r="D59" s="4"/>
    </row>
    <row r="60" spans="2:4">
      <c r="B60" s="4"/>
      <c r="C60" s="4"/>
      <c r="D60" s="4"/>
    </row>
    <row r="61" spans="2:4">
      <c r="B61" s="4"/>
      <c r="C61" s="4"/>
      <c r="D61" s="4"/>
    </row>
    <row r="62" spans="2:4">
      <c r="B62" s="4"/>
      <c r="C62" s="4"/>
      <c r="D62" s="4"/>
    </row>
    <row r="63" spans="2:4">
      <c r="B63" s="4"/>
      <c r="C63" s="4"/>
      <c r="D63" s="4"/>
    </row>
    <row r="64" spans="2:4">
      <c r="B64" s="4"/>
      <c r="C64" s="4"/>
      <c r="D64" s="4"/>
    </row>
    <row r="65" spans="2:4">
      <c r="B65" s="4"/>
      <c r="C65" s="4"/>
      <c r="D65" s="4"/>
    </row>
    <row r="66" spans="2:4">
      <c r="B66" s="4"/>
      <c r="C66" s="4"/>
      <c r="D66" s="4"/>
    </row>
    <row r="67" spans="2:4">
      <c r="B67" s="4"/>
      <c r="C67" s="4"/>
      <c r="D67" s="4"/>
    </row>
    <row r="68" spans="2:4">
      <c r="B68" s="4"/>
      <c r="C68" s="4"/>
      <c r="D68" s="4"/>
    </row>
    <row r="69" spans="2:4">
      <c r="B69" s="4"/>
      <c r="C69" s="4"/>
      <c r="D69" s="4"/>
    </row>
    <row r="70" spans="2:4">
      <c r="B70" s="4"/>
      <c r="C70" s="4"/>
      <c r="D70" s="4"/>
    </row>
    <row r="71" spans="2:4">
      <c r="B71" s="4"/>
      <c r="C71" s="4"/>
      <c r="D71" s="4"/>
    </row>
    <row r="72" spans="2:4">
      <c r="B72" s="4"/>
      <c r="C72" s="4"/>
      <c r="D72" s="4"/>
    </row>
    <row r="73" spans="2:4">
      <c r="B73" s="4"/>
      <c r="C73" s="4"/>
      <c r="D73" s="4"/>
    </row>
    <row r="74" spans="2:4">
      <c r="B74" s="4"/>
      <c r="C74" s="4"/>
      <c r="D74" s="4"/>
    </row>
    <row r="75" spans="2:4">
      <c r="B75" s="4"/>
      <c r="C75" s="4"/>
      <c r="D75" s="4"/>
    </row>
    <row r="76" spans="2:4">
      <c r="B76" s="4"/>
      <c r="C76" s="4"/>
      <c r="D76" s="4"/>
    </row>
    <row r="77" spans="2:4">
      <c r="B77" s="4"/>
      <c r="C77" s="4"/>
      <c r="D77" s="4"/>
    </row>
    <row r="78" spans="2:4">
      <c r="B78" s="4"/>
      <c r="C78" s="4"/>
      <c r="D78" s="4"/>
    </row>
    <row r="79" spans="2:4">
      <c r="B79" s="4"/>
      <c r="C79" s="4"/>
      <c r="D79" s="4"/>
    </row>
    <row r="80" spans="2:4">
      <c r="B80" s="4"/>
      <c r="C80" s="4"/>
      <c r="D80" s="4"/>
    </row>
    <row r="81" spans="2:4">
      <c r="B81" s="4"/>
      <c r="C81" s="4"/>
      <c r="D81" s="4"/>
    </row>
    <row r="82" spans="2:4">
      <c r="B82" s="4"/>
      <c r="C82" s="4"/>
      <c r="D82" s="4"/>
    </row>
    <row r="83" spans="2:4">
      <c r="B83" s="4"/>
      <c r="C83" s="4"/>
      <c r="D83" s="4"/>
    </row>
    <row r="84" spans="2:4">
      <c r="B84" s="4"/>
      <c r="C84" s="4"/>
      <c r="D84" s="4"/>
    </row>
    <row r="85" spans="2:4">
      <c r="B85" s="4"/>
      <c r="C85" s="4"/>
      <c r="D85" s="4"/>
    </row>
    <row r="86" spans="2:4">
      <c r="B86" s="4"/>
      <c r="C86" s="4"/>
      <c r="D86" s="4"/>
    </row>
    <row r="87" spans="2:4">
      <c r="B87" s="4"/>
      <c r="C87" s="4"/>
      <c r="D87" s="4"/>
    </row>
    <row r="88" spans="2:4">
      <c r="B88" s="4"/>
      <c r="C88" s="4"/>
      <c r="D88" s="4"/>
    </row>
    <row r="89" spans="2:4">
      <c r="B89" s="4"/>
      <c r="C89" s="4"/>
      <c r="D89" s="4"/>
    </row>
    <row r="90" spans="2:4">
      <c r="B90" s="4"/>
      <c r="C90" s="4"/>
      <c r="D90" s="4"/>
    </row>
    <row r="91" spans="2:4">
      <c r="B91" s="4"/>
      <c r="C91" s="4"/>
      <c r="D91" s="4"/>
    </row>
    <row r="92" spans="2:4">
      <c r="B92" s="4"/>
      <c r="C92" s="4"/>
      <c r="D92" s="4"/>
    </row>
    <row r="93" spans="2:4">
      <c r="B93" s="4"/>
      <c r="C93" s="4"/>
      <c r="D93" s="4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2:4">
      <c r="B113" s="4"/>
      <c r="C113" s="4"/>
      <c r="D113" s="4"/>
    </row>
    <row r="114" spans="2:4">
      <c r="B114" s="4"/>
      <c r="C114" s="4"/>
      <c r="D114" s="4"/>
    </row>
    <row r="115" spans="2:4">
      <c r="B115" s="4"/>
      <c r="C115" s="4"/>
      <c r="D115" s="4"/>
    </row>
    <row r="116" spans="2:4">
      <c r="B116" s="4"/>
      <c r="C116" s="4"/>
      <c r="D116" s="4"/>
    </row>
    <row r="117" spans="2:4">
      <c r="B117" s="4"/>
      <c r="C117" s="4"/>
      <c r="D117" s="4"/>
    </row>
    <row r="118" spans="2:4">
      <c r="B118" s="4"/>
      <c r="C118" s="4"/>
      <c r="D118" s="4"/>
    </row>
    <row r="119" spans="2:4">
      <c r="B119" s="4"/>
      <c r="C119" s="4"/>
      <c r="D119" s="4"/>
    </row>
    <row r="120" spans="2:4">
      <c r="B120" s="4"/>
      <c r="C120" s="4"/>
      <c r="D120" s="4"/>
    </row>
    <row r="121" spans="2:4">
      <c r="B121" s="4"/>
      <c r="C121" s="4"/>
      <c r="D121" s="4"/>
    </row>
    <row r="122" spans="2:4">
      <c r="B122" s="4"/>
      <c r="C122" s="4"/>
      <c r="D122" s="4"/>
    </row>
    <row r="123" spans="2:4">
      <c r="B123" s="4"/>
      <c r="C123" s="4"/>
      <c r="D123" s="4"/>
    </row>
    <row r="124" spans="2:4">
      <c r="B124" s="4"/>
      <c r="C124" s="4"/>
      <c r="D124" s="4"/>
    </row>
    <row r="125" spans="2:4">
      <c r="B125" s="4"/>
      <c r="C125" s="4"/>
      <c r="D125" s="4"/>
    </row>
    <row r="126" spans="2:4">
      <c r="B126" s="4"/>
      <c r="C126" s="4"/>
      <c r="D126" s="4"/>
    </row>
    <row r="127" spans="2:4">
      <c r="B127" s="4"/>
      <c r="C127" s="4"/>
      <c r="D127" s="4"/>
    </row>
    <row r="128" spans="2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54" spans="2:4">
      <c r="B154" s="4"/>
      <c r="C154" s="4"/>
      <c r="D154" s="4"/>
    </row>
    <row r="155" spans="2:4">
      <c r="B155" s="4"/>
      <c r="C155" s="4"/>
      <c r="D155" s="4"/>
    </row>
    <row r="156" spans="2:4">
      <c r="B156" s="4"/>
      <c r="C156" s="4"/>
      <c r="D156" s="4"/>
    </row>
    <row r="157" spans="2:4">
      <c r="B157" s="4"/>
      <c r="C157" s="4"/>
      <c r="D157" s="4"/>
    </row>
    <row r="158" spans="2:4">
      <c r="B158" s="4"/>
      <c r="C158" s="4"/>
      <c r="D158" s="4"/>
    </row>
    <row r="159" spans="2:4">
      <c r="B159" s="4"/>
      <c r="C159" s="4"/>
      <c r="D159" s="4"/>
    </row>
    <row r="160" spans="2:4">
      <c r="B160" s="4"/>
      <c r="C160" s="4"/>
      <c r="D160" s="4"/>
    </row>
    <row r="161" spans="2:4">
      <c r="B161" s="4"/>
      <c r="C161" s="4"/>
      <c r="D161" s="4"/>
    </row>
    <row r="162" spans="2:4">
      <c r="B162" s="4"/>
      <c r="C162" s="4"/>
      <c r="D162" s="4"/>
    </row>
    <row r="163" spans="2:4">
      <c r="B163" s="4"/>
      <c r="C163" s="4"/>
      <c r="D163" s="4"/>
    </row>
    <row r="164" spans="2:4">
      <c r="B164" s="4"/>
      <c r="C164" s="4"/>
      <c r="D164" s="4"/>
    </row>
    <row r="165" spans="2:4">
      <c r="B165" s="4"/>
      <c r="C165" s="4"/>
      <c r="D165" s="4"/>
    </row>
    <row r="166" spans="2:4">
      <c r="B166" s="4"/>
      <c r="C166" s="4"/>
      <c r="D166" s="4"/>
    </row>
    <row r="167" spans="2:4">
      <c r="B167" s="4"/>
      <c r="C167" s="4"/>
      <c r="D167" s="4"/>
    </row>
    <row r="168" spans="2:4">
      <c r="B168" s="4"/>
      <c r="C168" s="4"/>
      <c r="D168" s="4"/>
    </row>
    <row r="169" spans="2:4">
      <c r="B169" s="4"/>
      <c r="C169" s="4"/>
      <c r="D169" s="4"/>
    </row>
    <row r="170" spans="2:4">
      <c r="B170" s="4"/>
      <c r="C170" s="4"/>
      <c r="D170" s="4"/>
    </row>
    <row r="171" spans="2:4">
      <c r="B171" s="4"/>
      <c r="C171" s="4"/>
      <c r="D171" s="4"/>
    </row>
    <row r="172" spans="2:4">
      <c r="B172" s="4"/>
      <c r="C172" s="4"/>
      <c r="D172" s="4"/>
    </row>
    <row r="173" spans="2:4">
      <c r="B173" s="4"/>
      <c r="C173" s="4"/>
      <c r="D173" s="4"/>
    </row>
    <row r="174" spans="2:4">
      <c r="B174" s="4"/>
      <c r="C174" s="4"/>
      <c r="D174" s="4"/>
    </row>
    <row r="175" spans="2:4">
      <c r="B175" s="4"/>
      <c r="C175" s="4"/>
      <c r="D175" s="4"/>
    </row>
    <row r="176" spans="2:4">
      <c r="B176" s="4"/>
      <c r="C176" s="4"/>
      <c r="D176" s="4"/>
    </row>
    <row r="177" spans="2:4">
      <c r="B177" s="4"/>
      <c r="C177" s="4"/>
      <c r="D177" s="4"/>
    </row>
    <row r="178" spans="2:4">
      <c r="B178" s="4"/>
      <c r="C178" s="4"/>
      <c r="D178" s="4"/>
    </row>
    <row r="179" spans="2:4">
      <c r="B179" s="4"/>
      <c r="C179" s="4"/>
      <c r="D179" s="4"/>
    </row>
    <row r="180" spans="2:4">
      <c r="B180" s="4"/>
      <c r="C180" s="4"/>
      <c r="D180" s="4"/>
    </row>
    <row r="181" spans="2:4">
      <c r="B181" s="4"/>
      <c r="C181" s="4"/>
      <c r="D181" s="4"/>
    </row>
    <row r="182" spans="2:4">
      <c r="B182" s="4"/>
      <c r="C182" s="4"/>
      <c r="D182" s="4"/>
    </row>
    <row r="183" spans="2:4">
      <c r="B183" s="4"/>
      <c r="C183" s="4"/>
      <c r="D183" s="4"/>
    </row>
    <row r="184" spans="2:4">
      <c r="B184" s="4"/>
      <c r="C184" s="4"/>
      <c r="D184" s="4"/>
    </row>
    <row r="185" spans="2:4">
      <c r="B185" s="4"/>
      <c r="C185" s="4"/>
      <c r="D185" s="4"/>
    </row>
    <row r="186" spans="2:4">
      <c r="B186" s="4"/>
      <c r="C186" s="4"/>
      <c r="D186" s="4"/>
    </row>
    <row r="187" spans="2:4">
      <c r="B187" s="4"/>
      <c r="C187" s="4"/>
      <c r="D187" s="4"/>
    </row>
    <row r="188" spans="2:4">
      <c r="B188" s="4"/>
      <c r="C188" s="4"/>
      <c r="D188" s="4"/>
    </row>
    <row r="189" spans="2:4">
      <c r="B189" s="4"/>
      <c r="C189" s="4"/>
      <c r="D189" s="4"/>
    </row>
    <row r="190" spans="2:4">
      <c r="B190" s="4"/>
      <c r="C190" s="4"/>
      <c r="D190" s="4"/>
    </row>
    <row r="191" spans="2:4">
      <c r="B191" s="4"/>
      <c r="C191" s="4"/>
      <c r="D191" s="4"/>
    </row>
    <row r="192" spans="2:4">
      <c r="B192" s="4"/>
      <c r="C192" s="4"/>
      <c r="D192" s="4"/>
    </row>
    <row r="193" spans="2:4">
      <c r="B193" s="4"/>
      <c r="C193" s="4"/>
      <c r="D193" s="4"/>
    </row>
    <row r="194" spans="2:4">
      <c r="B194" s="4"/>
      <c r="C194" s="4"/>
      <c r="D194" s="4"/>
    </row>
    <row r="195" spans="2:4">
      <c r="B195" s="4"/>
      <c r="C195" s="4"/>
      <c r="D195" s="4"/>
    </row>
    <row r="196" spans="2:4">
      <c r="B196" s="4"/>
      <c r="C196" s="4"/>
      <c r="D196" s="4"/>
    </row>
    <row r="197" spans="2:4">
      <c r="B197" s="4"/>
      <c r="C197" s="4"/>
      <c r="D197" s="4"/>
    </row>
    <row r="198" spans="2:4">
      <c r="B198" s="4"/>
      <c r="C198" s="4"/>
      <c r="D198" s="4"/>
    </row>
    <row r="199" spans="2:4">
      <c r="B199" s="4"/>
      <c r="C199" s="4"/>
      <c r="D199" s="4"/>
    </row>
    <row r="200" spans="2:4">
      <c r="B200" s="4"/>
      <c r="C200" s="4"/>
      <c r="D200" s="4"/>
    </row>
    <row r="201" spans="2:4">
      <c r="B201" s="4"/>
      <c r="C201" s="4"/>
      <c r="D201" s="4"/>
    </row>
    <row r="202" spans="2:4">
      <c r="B202" s="4"/>
      <c r="C202" s="4"/>
      <c r="D202" s="4"/>
    </row>
    <row r="203" spans="2:4">
      <c r="B203" s="4"/>
      <c r="C203" s="4"/>
      <c r="D203" s="4"/>
    </row>
    <row r="204" spans="2:4">
      <c r="B204" s="4"/>
      <c r="C204" s="4"/>
      <c r="D204" s="4"/>
    </row>
    <row r="205" spans="2:4">
      <c r="B205" s="4"/>
      <c r="C205" s="4"/>
      <c r="D205" s="4"/>
    </row>
    <row r="206" spans="2:4">
      <c r="B206" s="4"/>
      <c r="C206" s="4"/>
      <c r="D206" s="4"/>
    </row>
    <row r="207" spans="2:4">
      <c r="B207" s="4"/>
      <c r="C207" s="4"/>
      <c r="D207" s="4"/>
    </row>
    <row r="208" spans="2:4">
      <c r="B208" s="4"/>
      <c r="C208" s="4"/>
      <c r="D208" s="4"/>
    </row>
    <row r="209" spans="2:4">
      <c r="B209" s="4"/>
      <c r="C209" s="4"/>
      <c r="D209" s="4"/>
    </row>
    <row r="210" spans="2:4">
      <c r="B210" s="4"/>
      <c r="C210" s="4"/>
      <c r="D210" s="4"/>
    </row>
    <row r="211" spans="2:4">
      <c r="B211" s="4"/>
      <c r="C211" s="4"/>
      <c r="D211" s="4"/>
    </row>
    <row r="212" spans="2:4">
      <c r="B212" s="4"/>
      <c r="C212" s="4"/>
      <c r="D212" s="4"/>
    </row>
    <row r="213" spans="2:4">
      <c r="B213" s="4"/>
      <c r="C213" s="4"/>
      <c r="D213" s="4"/>
    </row>
    <row r="214" spans="2:4">
      <c r="B214" s="4"/>
      <c r="C214" s="4"/>
      <c r="D214" s="4"/>
    </row>
    <row r="215" spans="2:4">
      <c r="B215" s="4"/>
      <c r="C215" s="4"/>
      <c r="D215" s="4"/>
    </row>
    <row r="216" spans="2:4">
      <c r="B216" s="4"/>
      <c r="C216" s="4"/>
      <c r="D216" s="4"/>
    </row>
    <row r="217" spans="2:4">
      <c r="B217" s="4"/>
      <c r="C217" s="4"/>
      <c r="D217" s="4"/>
    </row>
    <row r="218" spans="2:4">
      <c r="B218" s="4"/>
      <c r="C218" s="4"/>
      <c r="D218" s="4"/>
    </row>
    <row r="219" spans="2:4">
      <c r="B219" s="4"/>
      <c r="C219" s="4"/>
      <c r="D219" s="4"/>
    </row>
    <row r="220" spans="2:4">
      <c r="B220" s="4"/>
      <c r="C220" s="4"/>
      <c r="D220" s="4"/>
    </row>
    <row r="221" spans="2:4">
      <c r="B221" s="4"/>
      <c r="C221" s="4"/>
      <c r="D221" s="4"/>
    </row>
    <row r="222" spans="2:4">
      <c r="B222" s="4"/>
      <c r="C222" s="4"/>
      <c r="D222" s="4"/>
    </row>
    <row r="223" spans="2:4">
      <c r="B223" s="4"/>
      <c r="C223" s="4"/>
      <c r="D223" s="4"/>
    </row>
    <row r="224" spans="2:4">
      <c r="B224" s="4"/>
      <c r="C224" s="4"/>
      <c r="D224" s="4"/>
    </row>
    <row r="225" spans="2:4">
      <c r="B225" s="4"/>
      <c r="C225" s="4"/>
      <c r="D225" s="4"/>
    </row>
    <row r="226" spans="2:4">
      <c r="B226" s="4"/>
      <c r="C226" s="4"/>
      <c r="D226" s="4"/>
    </row>
    <row r="227" spans="2:4">
      <c r="B227" s="4"/>
      <c r="C227" s="4"/>
      <c r="D227" s="4"/>
    </row>
    <row r="228" spans="2:4">
      <c r="B228" s="4"/>
      <c r="C228" s="4"/>
      <c r="D228" s="4"/>
    </row>
    <row r="229" spans="2:4">
      <c r="B229" s="4"/>
      <c r="C229" s="4"/>
      <c r="D229" s="4"/>
    </row>
    <row r="230" spans="2:4">
      <c r="B230" s="4"/>
      <c r="C230" s="4"/>
      <c r="D230" s="4"/>
    </row>
    <row r="231" spans="2:4">
      <c r="B231" s="4"/>
      <c r="C231" s="4"/>
      <c r="D231" s="4"/>
    </row>
    <row r="232" spans="2:4">
      <c r="B232" s="4"/>
      <c r="C232" s="4"/>
      <c r="D232" s="4"/>
    </row>
    <row r="233" spans="2:4">
      <c r="B233" s="4"/>
      <c r="C233" s="4"/>
      <c r="D233" s="4"/>
    </row>
    <row r="234" spans="2:4">
      <c r="B234" s="4"/>
      <c r="C234" s="4"/>
      <c r="D234" s="4"/>
    </row>
    <row r="235" spans="2:4">
      <c r="B235" s="4"/>
      <c r="C235" s="4"/>
      <c r="D235" s="4"/>
    </row>
    <row r="236" spans="2:4">
      <c r="B236" s="4"/>
      <c r="C236" s="4"/>
      <c r="D236" s="4"/>
    </row>
    <row r="237" spans="2:4">
      <c r="B237" s="4"/>
      <c r="C237" s="4"/>
      <c r="D237" s="4"/>
    </row>
    <row r="238" spans="2:4">
      <c r="B238" s="4"/>
      <c r="C238" s="4"/>
      <c r="D238" s="4"/>
    </row>
    <row r="239" spans="2:4">
      <c r="B239" s="4"/>
      <c r="C239" s="4"/>
      <c r="D239" s="4"/>
    </row>
    <row r="240" spans="2:4">
      <c r="B240" s="4"/>
      <c r="C240" s="4"/>
      <c r="D240" s="4"/>
    </row>
    <row r="241" spans="2:4">
      <c r="B241" s="4"/>
      <c r="C241" s="4"/>
      <c r="D241" s="4"/>
    </row>
    <row r="242" spans="2:4">
      <c r="B242" s="4"/>
      <c r="C242" s="4"/>
      <c r="D242" s="4"/>
    </row>
    <row r="243" spans="2:4">
      <c r="B243" s="4"/>
      <c r="C243" s="4"/>
      <c r="D243" s="4"/>
    </row>
    <row r="244" spans="2:4">
      <c r="B244" s="4"/>
      <c r="C244" s="4"/>
      <c r="D244" s="4"/>
    </row>
    <row r="245" spans="2:4">
      <c r="B245" s="4"/>
      <c r="C245" s="4"/>
      <c r="D245" s="4"/>
    </row>
    <row r="246" spans="2:4">
      <c r="B246" s="4"/>
      <c r="C246" s="4"/>
      <c r="D246" s="4"/>
    </row>
    <row r="247" spans="2:4">
      <c r="B247" s="4"/>
      <c r="C247" s="4"/>
      <c r="D247" s="4"/>
    </row>
    <row r="248" spans="2:4">
      <c r="B248" s="4"/>
      <c r="C248" s="4"/>
      <c r="D248" s="4"/>
    </row>
    <row r="249" spans="2:4">
      <c r="B249" s="4"/>
      <c r="C249" s="4"/>
      <c r="D249" s="4"/>
    </row>
    <row r="250" spans="2:4">
      <c r="B250" s="4"/>
      <c r="C250" s="4"/>
      <c r="D250" s="4"/>
    </row>
    <row r="251" spans="2:4">
      <c r="B251" s="4"/>
      <c r="C251" s="4"/>
      <c r="D251" s="4"/>
    </row>
    <row r="252" spans="2:4">
      <c r="B252" s="4"/>
      <c r="C252" s="4"/>
      <c r="D252" s="4"/>
    </row>
    <row r="253" spans="2:4">
      <c r="B253" s="4"/>
      <c r="C253" s="4"/>
      <c r="D253" s="4"/>
    </row>
    <row r="254" spans="2:4">
      <c r="B254" s="4"/>
      <c r="C254" s="4"/>
      <c r="D254" s="4"/>
    </row>
    <row r="255" spans="2:4">
      <c r="B255" s="4"/>
      <c r="C255" s="4"/>
      <c r="D255" s="4"/>
    </row>
    <row r="256" spans="2:4">
      <c r="B256" s="4"/>
      <c r="C256" s="4"/>
      <c r="D256" s="4"/>
    </row>
    <row r="257" spans="2:4">
      <c r="B257" s="4"/>
      <c r="C257" s="4"/>
      <c r="D257" s="4"/>
    </row>
    <row r="258" spans="2:4">
      <c r="B258" s="4"/>
      <c r="C258" s="4"/>
      <c r="D258" s="4"/>
    </row>
    <row r="259" spans="2:4">
      <c r="B259" s="4"/>
      <c r="C259" s="4"/>
      <c r="D259" s="4"/>
    </row>
    <row r="260" spans="2:4">
      <c r="B260" s="4"/>
      <c r="C260" s="4"/>
      <c r="D260" s="4"/>
    </row>
    <row r="261" spans="2:4">
      <c r="B261" s="4"/>
      <c r="C261" s="4"/>
      <c r="D261" s="4"/>
    </row>
    <row r="262" spans="2:4">
      <c r="B262" s="4"/>
      <c r="C262" s="4"/>
      <c r="D262" s="4"/>
    </row>
    <row r="263" spans="2:4">
      <c r="B263" s="4"/>
      <c r="C263" s="4"/>
      <c r="D263" s="4"/>
    </row>
    <row r="264" spans="2:4">
      <c r="B264" s="4"/>
      <c r="C264" s="4"/>
      <c r="D264" s="4"/>
    </row>
    <row r="265" spans="2:4">
      <c r="B265" s="4"/>
      <c r="C265" s="4"/>
      <c r="D265" s="4"/>
    </row>
    <row r="266" spans="2:4">
      <c r="B266" s="4"/>
      <c r="C266" s="4"/>
      <c r="D266" s="4"/>
    </row>
    <row r="267" spans="2:4">
      <c r="B267" s="4"/>
      <c r="C267" s="4"/>
      <c r="D267" s="4"/>
    </row>
    <row r="268" spans="2:4">
      <c r="B268" s="4"/>
      <c r="C268" s="4"/>
      <c r="D268" s="4"/>
    </row>
    <row r="269" spans="2:4">
      <c r="B269" s="4"/>
      <c r="C269" s="4"/>
      <c r="D269" s="4"/>
    </row>
    <row r="270" spans="2:4">
      <c r="B270" s="4"/>
      <c r="C270" s="4"/>
      <c r="D270" s="4"/>
    </row>
    <row r="271" spans="2:4">
      <c r="B271" s="4"/>
      <c r="C271" s="4"/>
      <c r="D271" s="4"/>
    </row>
    <row r="272" spans="2:4">
      <c r="B272" s="4"/>
      <c r="C272" s="4"/>
      <c r="D272" s="4"/>
    </row>
    <row r="273" spans="2:4">
      <c r="B273" s="4"/>
      <c r="C273" s="4"/>
      <c r="D273" s="4"/>
    </row>
    <row r="274" spans="2:4">
      <c r="B274" s="4"/>
      <c r="C274" s="4"/>
      <c r="D274" s="4"/>
    </row>
    <row r="275" spans="2:4">
      <c r="B275" s="4"/>
      <c r="C275" s="4"/>
      <c r="D275" s="4"/>
    </row>
    <row r="276" spans="2:4">
      <c r="B276" s="4"/>
      <c r="C276" s="4"/>
      <c r="D276" s="4"/>
    </row>
    <row r="277" spans="2:4">
      <c r="B277" s="4"/>
      <c r="C277" s="4"/>
      <c r="D277" s="4"/>
    </row>
    <row r="278" spans="2:4">
      <c r="B278" s="4"/>
      <c r="C278" s="4"/>
      <c r="D278" s="4"/>
    </row>
    <row r="279" spans="2:4">
      <c r="B279" s="4"/>
      <c r="C279" s="4"/>
      <c r="D279" s="4"/>
    </row>
    <row r="280" spans="2:4">
      <c r="B280" s="4"/>
      <c r="C280" s="4"/>
      <c r="D280" s="4"/>
    </row>
    <row r="281" spans="2:4">
      <c r="B281" s="4"/>
      <c r="C281" s="4"/>
      <c r="D281" s="4"/>
    </row>
    <row r="282" spans="2:4">
      <c r="B282" s="4"/>
      <c r="C282" s="4"/>
      <c r="D282" s="4"/>
    </row>
    <row r="283" spans="2:4">
      <c r="B283" s="4"/>
      <c r="C283" s="4"/>
      <c r="D283" s="4"/>
    </row>
    <row r="284" spans="2:4">
      <c r="B284" s="4"/>
      <c r="C284" s="4"/>
      <c r="D284" s="4"/>
    </row>
    <row r="285" spans="2:4">
      <c r="B285" s="4"/>
      <c r="C285" s="4"/>
      <c r="D285" s="4"/>
    </row>
    <row r="286" spans="2:4">
      <c r="B286" s="4"/>
      <c r="C286" s="4"/>
      <c r="D286" s="4"/>
    </row>
    <row r="287" spans="2:4">
      <c r="B287" s="4"/>
      <c r="C287" s="4"/>
      <c r="D287" s="4"/>
    </row>
    <row r="288" spans="2:4">
      <c r="B288" s="4"/>
      <c r="C288" s="4"/>
      <c r="D288" s="4"/>
    </row>
    <row r="289" spans="2:4">
      <c r="B289" s="4"/>
      <c r="C289" s="4"/>
      <c r="D289" s="4"/>
    </row>
    <row r="290" spans="2:4">
      <c r="B290" s="4"/>
      <c r="C290" s="4"/>
      <c r="D290" s="4"/>
    </row>
    <row r="291" spans="2:4">
      <c r="B291" s="4"/>
      <c r="C291" s="4"/>
      <c r="D291" s="4"/>
    </row>
    <row r="292" spans="2:4">
      <c r="B292" s="4"/>
      <c r="C292" s="4"/>
      <c r="D292" s="4"/>
    </row>
    <row r="293" spans="2:4">
      <c r="B293" s="4"/>
      <c r="C293" s="4"/>
      <c r="D293" s="4"/>
    </row>
    <row r="294" spans="2:4">
      <c r="B294" s="4"/>
      <c r="C294" s="4"/>
      <c r="D294" s="4"/>
    </row>
    <row r="295" spans="2:4">
      <c r="B295" s="4"/>
      <c r="C295" s="4"/>
      <c r="D295" s="4"/>
    </row>
    <row r="296" spans="2:4">
      <c r="B296" s="4"/>
      <c r="C296" s="4"/>
      <c r="D296" s="4"/>
    </row>
    <row r="297" spans="2:4">
      <c r="B297" s="4"/>
      <c r="C297" s="4"/>
      <c r="D297" s="4"/>
    </row>
    <row r="298" spans="2:4">
      <c r="B298" s="4"/>
      <c r="C298" s="4"/>
      <c r="D298" s="4"/>
    </row>
    <row r="299" spans="2:4">
      <c r="B299" s="4"/>
      <c r="C299" s="4"/>
      <c r="D299" s="4"/>
    </row>
    <row r="300" spans="2:4">
      <c r="B300" s="4"/>
      <c r="C300" s="4"/>
      <c r="D300" s="4"/>
    </row>
    <row r="301" spans="2:4">
      <c r="B301" s="4"/>
      <c r="C301" s="4"/>
      <c r="D301" s="4"/>
    </row>
    <row r="302" spans="2:4">
      <c r="B302" s="4"/>
      <c r="C302" s="4"/>
      <c r="D302" s="4"/>
    </row>
    <row r="303" spans="2:4">
      <c r="B303" s="4"/>
      <c r="C303" s="4"/>
      <c r="D303" s="4"/>
    </row>
    <row r="304" spans="2:4">
      <c r="B304" s="4"/>
      <c r="C304" s="4"/>
      <c r="D304" s="4"/>
    </row>
    <row r="305" spans="2:4">
      <c r="B305" s="4"/>
      <c r="C305" s="4"/>
      <c r="D305" s="4"/>
    </row>
    <row r="306" spans="2:4">
      <c r="B306" s="4"/>
      <c r="C306" s="4"/>
      <c r="D306" s="4"/>
    </row>
    <row r="307" spans="2:4">
      <c r="B307" s="4"/>
      <c r="C307" s="4"/>
      <c r="D307" s="4"/>
    </row>
    <row r="308" spans="2:4">
      <c r="B308" s="4"/>
      <c r="C308" s="4"/>
      <c r="D308" s="4"/>
    </row>
    <row r="309" spans="2:4">
      <c r="B309" s="4"/>
      <c r="C309" s="4"/>
      <c r="D309" s="4"/>
    </row>
    <row r="310" spans="2:4">
      <c r="B310" s="4"/>
      <c r="C310" s="4"/>
      <c r="D310" s="4"/>
    </row>
    <row r="311" spans="2:4">
      <c r="B311" s="4"/>
      <c r="C311" s="4"/>
      <c r="D311" s="4"/>
    </row>
    <row r="312" spans="2:4">
      <c r="B312" s="4"/>
      <c r="C312" s="4"/>
      <c r="D312" s="4"/>
    </row>
    <row r="313" spans="2:4">
      <c r="B313" s="4"/>
      <c r="C313" s="4"/>
      <c r="D313" s="4"/>
    </row>
    <row r="314" spans="2:4">
      <c r="B314" s="4"/>
      <c r="C314" s="4"/>
      <c r="D314" s="4"/>
    </row>
    <row r="315" spans="2:4">
      <c r="B315" s="4"/>
      <c r="C315" s="4"/>
      <c r="D315" s="4"/>
    </row>
    <row r="316" spans="2:4">
      <c r="B316" s="4"/>
      <c r="C316" s="4"/>
      <c r="D316" s="4"/>
    </row>
    <row r="317" spans="2:4">
      <c r="B317" s="4"/>
      <c r="C317" s="4"/>
      <c r="D317" s="4"/>
    </row>
    <row r="318" spans="2:4">
      <c r="B318" s="4"/>
      <c r="C318" s="4"/>
      <c r="D318" s="4"/>
    </row>
    <row r="319" spans="2:4">
      <c r="B319" s="4"/>
      <c r="C319" s="4"/>
      <c r="D319" s="4"/>
    </row>
    <row r="320" spans="2:4">
      <c r="B320" s="4"/>
      <c r="C320" s="4"/>
      <c r="D320" s="4"/>
    </row>
    <row r="321" spans="2:4">
      <c r="B321" s="4"/>
      <c r="C321" s="4"/>
      <c r="D321" s="4"/>
    </row>
    <row r="322" spans="2:4">
      <c r="B322" s="4"/>
      <c r="C322" s="4"/>
      <c r="D322" s="4"/>
    </row>
    <row r="323" spans="2:4">
      <c r="B323" s="4"/>
      <c r="C323" s="4"/>
      <c r="D323" s="4"/>
    </row>
    <row r="324" spans="2:4">
      <c r="B324" s="4"/>
      <c r="C324" s="4"/>
      <c r="D324" s="4"/>
    </row>
    <row r="325" spans="2:4">
      <c r="B325" s="4"/>
      <c r="C325" s="4"/>
      <c r="D325" s="4"/>
    </row>
    <row r="326" spans="2:4">
      <c r="B326" s="4"/>
      <c r="C326" s="4"/>
      <c r="D326" s="4"/>
    </row>
    <row r="327" spans="2:4">
      <c r="B327" s="4"/>
      <c r="C327" s="4"/>
      <c r="D327" s="4"/>
    </row>
    <row r="328" spans="2:4">
      <c r="B328" s="4"/>
      <c r="C328" s="4"/>
      <c r="D328" s="4"/>
    </row>
    <row r="329" spans="2:4">
      <c r="B329" s="4"/>
      <c r="C329" s="4"/>
      <c r="D329" s="4"/>
    </row>
    <row r="330" spans="2:4">
      <c r="B330" s="4"/>
      <c r="C330" s="4"/>
      <c r="D330" s="4"/>
    </row>
    <row r="331" spans="2:4">
      <c r="B331" s="4"/>
      <c r="C331" s="4"/>
      <c r="D331" s="4"/>
    </row>
    <row r="332" spans="2:4">
      <c r="B332" s="4"/>
      <c r="C332" s="4"/>
      <c r="D332" s="4"/>
    </row>
    <row r="333" spans="2:4">
      <c r="B333" s="4"/>
      <c r="C333" s="4"/>
      <c r="D333" s="4"/>
    </row>
    <row r="334" spans="2:4">
      <c r="B334" s="4"/>
      <c r="C334" s="4"/>
      <c r="D334" s="4"/>
    </row>
    <row r="335" spans="2:4">
      <c r="B335" s="4"/>
      <c r="C335" s="4"/>
      <c r="D335" s="4"/>
    </row>
    <row r="336" spans="2:4">
      <c r="B336" s="4"/>
      <c r="C336" s="4"/>
      <c r="D336" s="4"/>
    </row>
    <row r="337" spans="2:4">
      <c r="B337" s="4"/>
      <c r="C337" s="4"/>
      <c r="D337" s="4"/>
    </row>
    <row r="338" spans="2:4">
      <c r="B338" s="4"/>
      <c r="C338" s="4"/>
      <c r="D338" s="4"/>
    </row>
    <row r="339" spans="2:4">
      <c r="B339" s="4"/>
      <c r="C339" s="4"/>
      <c r="D339" s="4"/>
    </row>
    <row r="340" spans="2:4">
      <c r="B340" s="4"/>
      <c r="C340" s="4"/>
      <c r="D340" s="4"/>
    </row>
    <row r="341" spans="2:4">
      <c r="B341" s="4"/>
      <c r="C341" s="4"/>
      <c r="D341" s="4"/>
    </row>
    <row r="342" spans="2:4">
      <c r="B342" s="4"/>
      <c r="C342" s="4"/>
      <c r="D342" s="4"/>
    </row>
    <row r="343" spans="2:4">
      <c r="B343" s="4"/>
      <c r="C343" s="4"/>
      <c r="D343" s="4"/>
    </row>
    <row r="344" spans="2:4">
      <c r="B344" s="4"/>
      <c r="C344" s="4"/>
      <c r="D344" s="4"/>
    </row>
    <row r="345" spans="2:4">
      <c r="B345" s="4"/>
      <c r="C345" s="4"/>
      <c r="D345" s="4"/>
    </row>
    <row r="346" spans="2:4">
      <c r="B346" s="4"/>
      <c r="C346" s="4"/>
      <c r="D346" s="4"/>
    </row>
    <row r="347" spans="2:4">
      <c r="B347" s="4"/>
      <c r="C347" s="4"/>
      <c r="D347" s="4"/>
    </row>
    <row r="348" spans="2:4">
      <c r="B348" s="4"/>
      <c r="C348" s="4"/>
      <c r="D348" s="4"/>
    </row>
    <row r="349" spans="2:4">
      <c r="B349" s="4"/>
      <c r="C349" s="4"/>
      <c r="D349" s="4"/>
    </row>
    <row r="350" spans="2:4">
      <c r="B350" s="4"/>
      <c r="C350" s="4"/>
      <c r="D350" s="4"/>
    </row>
    <row r="351" spans="2:4">
      <c r="B351" s="4"/>
      <c r="C351" s="4"/>
      <c r="D351" s="4"/>
    </row>
    <row r="352" spans="2:4">
      <c r="B352" s="4"/>
      <c r="C352" s="4"/>
      <c r="D352" s="4"/>
    </row>
    <row r="353" spans="2:4">
      <c r="B353" s="4"/>
      <c r="C353" s="4"/>
      <c r="D353" s="4"/>
    </row>
    <row r="354" spans="2:4">
      <c r="B354" s="4"/>
      <c r="C354" s="4"/>
      <c r="D354" s="4"/>
    </row>
    <row r="355" spans="2:4">
      <c r="B355" s="4"/>
      <c r="C355" s="4"/>
      <c r="D355" s="4"/>
    </row>
    <row r="356" spans="2:4">
      <c r="B356" s="4"/>
      <c r="C356" s="4"/>
      <c r="D356" s="4"/>
    </row>
    <row r="357" spans="2:4">
      <c r="B357" s="4"/>
      <c r="C357" s="4"/>
      <c r="D357" s="4"/>
    </row>
    <row r="358" spans="2:4">
      <c r="B358" s="4"/>
      <c r="C358" s="4"/>
      <c r="D358" s="4"/>
    </row>
    <row r="359" spans="2:4">
      <c r="B359" s="4"/>
      <c r="C359" s="4"/>
      <c r="D359" s="4"/>
    </row>
    <row r="360" spans="2:4">
      <c r="B360" s="4"/>
      <c r="C360" s="4"/>
      <c r="D360" s="4"/>
    </row>
    <row r="361" spans="2:4">
      <c r="B361" s="4"/>
      <c r="C361" s="4"/>
      <c r="D361" s="4"/>
    </row>
    <row r="362" spans="2:4">
      <c r="B362" s="4"/>
      <c r="C362" s="4"/>
      <c r="D362" s="4"/>
    </row>
    <row r="363" spans="2:4">
      <c r="B363" s="4"/>
      <c r="C363" s="4"/>
      <c r="D363" s="4"/>
    </row>
    <row r="364" spans="2:4">
      <c r="B364" s="4"/>
      <c r="C364" s="4"/>
      <c r="D364" s="4"/>
    </row>
    <row r="365" spans="2:4">
      <c r="B365" s="4"/>
      <c r="C365" s="4"/>
      <c r="D365" s="4"/>
    </row>
    <row r="366" spans="2:4">
      <c r="B366" s="4"/>
      <c r="C366" s="4"/>
      <c r="D366" s="4"/>
    </row>
    <row r="367" spans="2:4">
      <c r="B367" s="4"/>
      <c r="C367" s="4"/>
      <c r="D367" s="4"/>
    </row>
    <row r="368" spans="2:4">
      <c r="B368" s="4"/>
      <c r="C368" s="4"/>
      <c r="D368" s="4"/>
    </row>
    <row r="369" spans="2:4">
      <c r="B369" s="4"/>
      <c r="C369" s="4"/>
      <c r="D369" s="4"/>
    </row>
    <row r="370" spans="2:4">
      <c r="B370" s="4"/>
      <c r="C370" s="4"/>
      <c r="D370" s="4"/>
    </row>
    <row r="371" spans="2:4">
      <c r="B371" s="4"/>
      <c r="C371" s="4"/>
      <c r="D371" s="4"/>
    </row>
    <row r="372" spans="2:4">
      <c r="B372" s="4"/>
      <c r="C372" s="4"/>
      <c r="D372" s="4"/>
    </row>
    <row r="373" spans="2:4">
      <c r="B373" s="4"/>
      <c r="C373" s="4"/>
      <c r="D373" s="4"/>
    </row>
    <row r="374" spans="2:4">
      <c r="B374" s="4"/>
      <c r="C374" s="4"/>
      <c r="D374" s="4"/>
    </row>
    <row r="375" spans="2:4">
      <c r="B375" s="4"/>
      <c r="C375" s="4"/>
      <c r="D375" s="4"/>
    </row>
    <row r="376" spans="2:4">
      <c r="B376" s="4"/>
      <c r="C376" s="4"/>
      <c r="D376" s="4"/>
    </row>
    <row r="377" spans="2:4">
      <c r="B377" s="4"/>
      <c r="C377" s="4"/>
      <c r="D377" s="4"/>
    </row>
    <row r="378" spans="2:4">
      <c r="B378" s="4"/>
      <c r="C378" s="4"/>
      <c r="D378" s="4"/>
    </row>
    <row r="379" spans="2:4">
      <c r="B379" s="4"/>
      <c r="C379" s="4"/>
      <c r="D379" s="4"/>
    </row>
    <row r="380" spans="2:4">
      <c r="B380" s="4"/>
      <c r="C380" s="4"/>
      <c r="D380" s="4"/>
    </row>
    <row r="381" spans="2:4">
      <c r="B381" s="4"/>
      <c r="C381" s="4"/>
      <c r="D381" s="4"/>
    </row>
    <row r="382" spans="2:4">
      <c r="B382" s="4"/>
      <c r="C382" s="4"/>
      <c r="D382" s="4"/>
    </row>
    <row r="383" spans="2:4">
      <c r="B383" s="4"/>
      <c r="C383" s="4"/>
      <c r="D383" s="4"/>
    </row>
    <row r="384" spans="2:4">
      <c r="B384" s="4"/>
      <c r="C384" s="4"/>
      <c r="D384" s="4"/>
    </row>
    <row r="385" spans="2:4">
      <c r="B385" s="4"/>
      <c r="C385" s="4"/>
      <c r="D385" s="4"/>
    </row>
    <row r="386" spans="2:4">
      <c r="B386" s="4"/>
      <c r="C386" s="4"/>
      <c r="D386" s="4"/>
    </row>
    <row r="387" spans="2:4">
      <c r="B387" s="4"/>
      <c r="C387" s="4"/>
      <c r="D387" s="4"/>
    </row>
    <row r="388" spans="2:4">
      <c r="B388" s="4"/>
      <c r="C388" s="4"/>
      <c r="D388" s="4"/>
    </row>
    <row r="389" spans="2:4">
      <c r="B389" s="4"/>
      <c r="C389" s="4"/>
      <c r="D389" s="4"/>
    </row>
    <row r="390" spans="2:4">
      <c r="B390" s="4"/>
      <c r="C390" s="4"/>
      <c r="D390" s="4"/>
    </row>
    <row r="391" spans="2:4">
      <c r="B391" s="4"/>
      <c r="C391" s="4"/>
      <c r="D391" s="4"/>
    </row>
    <row r="392" spans="2:4">
      <c r="B392" s="4"/>
      <c r="C392" s="4"/>
      <c r="D392" s="4"/>
    </row>
    <row r="393" spans="2:4">
      <c r="B393" s="4"/>
      <c r="C393" s="4"/>
      <c r="D393" s="4"/>
    </row>
    <row r="394" spans="2:4">
      <c r="B394" s="4"/>
      <c r="C394" s="4"/>
      <c r="D394" s="4"/>
    </row>
    <row r="395" spans="2:4">
      <c r="B395" s="4"/>
      <c r="C395" s="4"/>
      <c r="D395" s="4"/>
    </row>
    <row r="396" spans="2:4">
      <c r="B396" s="4"/>
      <c r="C396" s="4"/>
      <c r="D396" s="4"/>
    </row>
    <row r="397" spans="2:4">
      <c r="B397" s="4"/>
      <c r="C397" s="4"/>
      <c r="D397" s="4"/>
    </row>
    <row r="398" spans="2:4">
      <c r="B398" s="4"/>
      <c r="C398" s="4"/>
      <c r="D398" s="4"/>
    </row>
    <row r="399" spans="2:4">
      <c r="B399" s="4"/>
      <c r="C399" s="4"/>
      <c r="D399" s="4"/>
    </row>
    <row r="400" spans="2:4">
      <c r="B400" s="4"/>
      <c r="C400" s="4"/>
      <c r="D400" s="4"/>
    </row>
    <row r="401" spans="2:4">
      <c r="B401" s="4"/>
      <c r="C401" s="4"/>
      <c r="D401" s="4"/>
    </row>
    <row r="402" spans="2:4">
      <c r="B402" s="4"/>
      <c r="C402" s="4"/>
      <c r="D402" s="4"/>
    </row>
    <row r="403" spans="2:4">
      <c r="B403" s="4"/>
      <c r="C403" s="4"/>
      <c r="D403" s="4"/>
    </row>
    <row r="404" spans="2:4">
      <c r="B404" s="4"/>
      <c r="C404" s="4"/>
      <c r="D404" s="4"/>
    </row>
    <row r="405" spans="2:4">
      <c r="B405" s="4"/>
      <c r="C405" s="4"/>
      <c r="D405" s="4"/>
    </row>
    <row r="406" spans="2:4">
      <c r="B406" s="4"/>
      <c r="C406" s="4"/>
      <c r="D406" s="4"/>
    </row>
    <row r="407" spans="2:4">
      <c r="B407" s="4"/>
      <c r="C407" s="4"/>
      <c r="D407" s="4"/>
    </row>
    <row r="408" spans="2:4">
      <c r="B408" s="4"/>
      <c r="C408" s="4"/>
      <c r="D408" s="4"/>
    </row>
    <row r="409" spans="2:4">
      <c r="B409" s="4"/>
      <c r="C409" s="4"/>
      <c r="D409" s="4"/>
    </row>
    <row r="410" spans="2:4">
      <c r="B410" s="4"/>
      <c r="C410" s="4"/>
      <c r="D410" s="4"/>
    </row>
    <row r="411" spans="2:4">
      <c r="B411" s="4"/>
      <c r="C411" s="4"/>
      <c r="D411" s="4"/>
    </row>
    <row r="412" spans="2:4">
      <c r="B412" s="4"/>
      <c r="C412" s="4"/>
      <c r="D412" s="4"/>
    </row>
    <row r="413" spans="2:4">
      <c r="B413" s="4"/>
      <c r="C413" s="4"/>
      <c r="D413" s="4"/>
    </row>
    <row r="414" spans="2:4">
      <c r="B414" s="4"/>
      <c r="C414" s="4"/>
      <c r="D414" s="4"/>
    </row>
    <row r="415" spans="2:4">
      <c r="B415" s="4"/>
      <c r="C415" s="4"/>
      <c r="D415" s="4"/>
    </row>
    <row r="416" spans="2:4">
      <c r="B416" s="4"/>
      <c r="C416" s="4"/>
      <c r="D416" s="4"/>
    </row>
    <row r="417" spans="2:4">
      <c r="B417" s="4"/>
      <c r="C417" s="4"/>
      <c r="D417" s="4"/>
    </row>
    <row r="418" spans="2:4">
      <c r="B418" s="4"/>
      <c r="C418" s="4"/>
      <c r="D418" s="4"/>
    </row>
    <row r="419" spans="2:4">
      <c r="B419" s="4"/>
      <c r="C419" s="4"/>
      <c r="D419" s="4"/>
    </row>
    <row r="420" spans="2:4">
      <c r="B420" s="4"/>
      <c r="C420" s="4"/>
      <c r="D420" s="4"/>
    </row>
    <row r="421" spans="2:4">
      <c r="B421" s="4"/>
      <c r="C421" s="4"/>
      <c r="D421" s="4"/>
    </row>
    <row r="422" spans="2:4">
      <c r="B422" s="4"/>
      <c r="C422" s="4"/>
      <c r="D422" s="4"/>
    </row>
    <row r="423" spans="2:4">
      <c r="B423" s="4"/>
      <c r="C423" s="4"/>
      <c r="D423" s="4"/>
    </row>
    <row r="424" spans="2:4">
      <c r="B424" s="4"/>
      <c r="C424" s="4"/>
      <c r="D424" s="4"/>
    </row>
    <row r="425" spans="2:4">
      <c r="B425" s="4"/>
      <c r="C425" s="4"/>
      <c r="D425" s="4"/>
    </row>
    <row r="426" spans="2:4">
      <c r="B426" s="4"/>
      <c r="C426" s="4"/>
      <c r="D426" s="4"/>
    </row>
    <row r="427" spans="2:4">
      <c r="B427" s="4"/>
      <c r="C427" s="4"/>
      <c r="D427" s="4"/>
    </row>
    <row r="428" spans="2:4">
      <c r="B428" s="4"/>
      <c r="C428" s="4"/>
      <c r="D428" s="4"/>
    </row>
    <row r="429" spans="2:4">
      <c r="B429" s="4"/>
      <c r="C429" s="4"/>
      <c r="D429" s="4"/>
    </row>
    <row r="430" spans="2:4">
      <c r="B430" s="4"/>
      <c r="C430" s="4"/>
      <c r="D430" s="4"/>
    </row>
    <row r="431" spans="2:4">
      <c r="B431" s="4"/>
      <c r="C431" s="4"/>
      <c r="D431" s="4"/>
    </row>
    <row r="432" spans="2:4">
      <c r="B432" s="4"/>
      <c r="C432" s="4"/>
      <c r="D432" s="4"/>
    </row>
    <row r="433" spans="2:4">
      <c r="B433" s="4"/>
      <c r="C433" s="4"/>
      <c r="D433" s="4"/>
    </row>
    <row r="434" spans="2:4">
      <c r="B434" s="4"/>
      <c r="C434" s="4"/>
      <c r="D434" s="4"/>
    </row>
    <row r="435" spans="2:4">
      <c r="B435" s="4"/>
      <c r="C435" s="4"/>
      <c r="D435" s="4"/>
    </row>
    <row r="436" spans="2:4">
      <c r="B436" s="4"/>
      <c r="C436" s="4"/>
      <c r="D436" s="4"/>
    </row>
    <row r="437" spans="2:4">
      <c r="B437" s="4"/>
      <c r="C437" s="4"/>
      <c r="D437" s="4"/>
    </row>
    <row r="438" spans="2:4">
      <c r="B438" s="4"/>
      <c r="C438" s="4"/>
      <c r="D438" s="4"/>
    </row>
    <row r="439" spans="2:4">
      <c r="B439" s="4"/>
      <c r="C439" s="4"/>
      <c r="D439" s="4"/>
    </row>
    <row r="440" spans="2:4">
      <c r="B440" s="4"/>
      <c r="C440" s="4"/>
      <c r="D440" s="4"/>
    </row>
    <row r="441" spans="2:4">
      <c r="B441" s="4"/>
      <c r="C441" s="4"/>
      <c r="D441" s="4"/>
    </row>
    <row r="442" spans="2:4">
      <c r="B442" s="4"/>
      <c r="C442" s="4"/>
      <c r="D442" s="4"/>
    </row>
    <row r="443" spans="2:4">
      <c r="B443" s="4"/>
      <c r="C443" s="4"/>
      <c r="D443" s="4"/>
    </row>
    <row r="444" spans="2:4">
      <c r="B444" s="4"/>
      <c r="C444" s="4"/>
      <c r="D444" s="4"/>
    </row>
    <row r="445" spans="2:4">
      <c r="B445" s="4"/>
      <c r="C445" s="4"/>
      <c r="D445" s="4"/>
    </row>
    <row r="446" spans="2:4">
      <c r="B446" s="4"/>
      <c r="C446" s="4"/>
      <c r="D446" s="4"/>
    </row>
    <row r="447" spans="2:4">
      <c r="B447" s="4"/>
      <c r="C447" s="4"/>
      <c r="D447" s="4"/>
    </row>
    <row r="448" spans="2:4">
      <c r="B448" s="4"/>
      <c r="C448" s="4"/>
      <c r="D448" s="4"/>
    </row>
    <row r="449" spans="2:4">
      <c r="B449" s="4"/>
      <c r="C449" s="4"/>
      <c r="D449" s="4"/>
    </row>
    <row r="450" spans="2:4">
      <c r="B450" s="4"/>
      <c r="C450" s="4"/>
      <c r="D450" s="4"/>
    </row>
    <row r="451" spans="2:4">
      <c r="B451" s="4"/>
      <c r="C451" s="4"/>
      <c r="D451" s="4"/>
    </row>
    <row r="452" spans="2:4">
      <c r="B452" s="4"/>
      <c r="C452" s="4"/>
      <c r="D452" s="4"/>
    </row>
    <row r="453" spans="2:4">
      <c r="B453" s="4"/>
      <c r="C453" s="4"/>
      <c r="D453" s="4"/>
    </row>
    <row r="454" spans="2:4">
      <c r="B454" s="4"/>
      <c r="C454" s="4"/>
      <c r="D454" s="4"/>
    </row>
    <row r="455" spans="2:4">
      <c r="B455" s="4"/>
      <c r="C455" s="4"/>
      <c r="D455" s="4"/>
    </row>
    <row r="456" spans="2:4">
      <c r="B456" s="4"/>
      <c r="C456" s="4"/>
      <c r="D456" s="4"/>
    </row>
    <row r="457" spans="2:4">
      <c r="B457" s="4"/>
      <c r="C457" s="4"/>
      <c r="D457" s="4"/>
    </row>
    <row r="458" spans="2:4">
      <c r="B458" s="4"/>
      <c r="C458" s="4"/>
      <c r="D458" s="4"/>
    </row>
    <row r="459" spans="2:4">
      <c r="B459" s="4"/>
      <c r="C459" s="4"/>
      <c r="D459" s="4"/>
    </row>
    <row r="460" spans="2:4">
      <c r="B460" s="4"/>
      <c r="C460" s="4"/>
      <c r="D460" s="4"/>
    </row>
    <row r="461" spans="2:4">
      <c r="B461" s="4"/>
      <c r="C461" s="4"/>
      <c r="D461" s="4"/>
    </row>
    <row r="462" spans="2:4">
      <c r="B462" s="4"/>
      <c r="C462" s="4"/>
      <c r="D462" s="4"/>
    </row>
    <row r="463" spans="2:4">
      <c r="B463" s="4"/>
      <c r="C463" s="4"/>
      <c r="D463" s="4"/>
    </row>
    <row r="464" spans="2:4">
      <c r="B464" s="4"/>
      <c r="C464" s="4"/>
      <c r="D464" s="4"/>
    </row>
    <row r="465" spans="2:4">
      <c r="B465" s="4"/>
      <c r="C465" s="4"/>
      <c r="D465" s="4"/>
    </row>
    <row r="466" spans="2:4">
      <c r="B466" s="4"/>
      <c r="C466" s="4"/>
      <c r="D466" s="4"/>
    </row>
    <row r="467" spans="2:4">
      <c r="B467" s="4"/>
      <c r="C467" s="4"/>
      <c r="D467" s="4"/>
    </row>
    <row r="468" spans="2:4">
      <c r="B468" s="4"/>
      <c r="C468" s="4"/>
      <c r="D468" s="4"/>
    </row>
    <row r="469" spans="2:4">
      <c r="B469" s="4"/>
      <c r="C469" s="4"/>
      <c r="D469" s="4"/>
    </row>
    <row r="470" spans="2:4">
      <c r="B470" s="4"/>
      <c r="C470" s="4"/>
      <c r="D470" s="4"/>
    </row>
    <row r="471" spans="2:4">
      <c r="B471" s="4"/>
      <c r="C471" s="4"/>
      <c r="D471" s="4"/>
    </row>
    <row r="472" spans="2:4">
      <c r="B472" s="4"/>
      <c r="C472" s="4"/>
      <c r="D472" s="4"/>
    </row>
    <row r="473" spans="2:4">
      <c r="B473" s="4"/>
      <c r="C473" s="4"/>
      <c r="D473" s="4"/>
    </row>
    <row r="474" spans="2:4">
      <c r="B474" s="4"/>
      <c r="C474" s="4"/>
      <c r="D474" s="4"/>
    </row>
    <row r="475" spans="2:4">
      <c r="B475" s="4"/>
      <c r="C475" s="4"/>
      <c r="D475" s="4"/>
    </row>
    <row r="476" spans="2:4">
      <c r="B476" s="4"/>
      <c r="C476" s="4"/>
      <c r="D476" s="4"/>
    </row>
    <row r="477" spans="2:4">
      <c r="B477" s="4"/>
      <c r="C477" s="4"/>
      <c r="D477" s="4"/>
    </row>
    <row r="478" spans="2:4">
      <c r="B478" s="4"/>
      <c r="C478" s="4"/>
      <c r="D478" s="4"/>
    </row>
    <row r="479" spans="2:4">
      <c r="B479" s="4"/>
      <c r="C479" s="4"/>
      <c r="D479" s="4"/>
    </row>
    <row r="480" spans="2:4">
      <c r="B480" s="4"/>
      <c r="C480" s="4"/>
      <c r="D480" s="4"/>
    </row>
    <row r="481" spans="2:4">
      <c r="B481" s="4"/>
      <c r="C481" s="4"/>
      <c r="D481" s="4"/>
    </row>
    <row r="482" spans="2:4">
      <c r="B482" s="4"/>
      <c r="C482" s="4"/>
      <c r="D482" s="4"/>
    </row>
    <row r="483" spans="2:4">
      <c r="B483" s="4"/>
      <c r="C483" s="4"/>
      <c r="D483" s="4"/>
    </row>
    <row r="484" spans="2:4">
      <c r="B484" s="4"/>
      <c r="C484" s="4"/>
      <c r="D484" s="4"/>
    </row>
    <row r="485" spans="2:4">
      <c r="B485" s="4"/>
      <c r="C485" s="4"/>
      <c r="D485" s="4"/>
    </row>
    <row r="486" spans="2:4">
      <c r="B486" s="4"/>
      <c r="C486" s="4"/>
      <c r="D486" s="4"/>
    </row>
    <row r="487" spans="2:4">
      <c r="B487" s="4"/>
      <c r="C487" s="4"/>
      <c r="D487" s="4"/>
    </row>
    <row r="488" spans="2:4">
      <c r="B488" s="4"/>
      <c r="C488" s="4"/>
      <c r="D488" s="4"/>
    </row>
    <row r="489" spans="2:4">
      <c r="B489" s="4"/>
      <c r="C489" s="4"/>
      <c r="D489" s="4"/>
    </row>
    <row r="490" spans="2:4">
      <c r="B490" s="4"/>
      <c r="C490" s="4"/>
      <c r="D490" s="4"/>
    </row>
    <row r="491" spans="2:4">
      <c r="B491" s="4"/>
      <c r="C491" s="4"/>
      <c r="D491" s="4"/>
    </row>
    <row r="492" spans="2:4">
      <c r="B492" s="4"/>
      <c r="C492" s="4"/>
      <c r="D492" s="4"/>
    </row>
    <row r="493" spans="2:4">
      <c r="B493" s="4"/>
      <c r="C493" s="4"/>
      <c r="D493" s="4"/>
    </row>
    <row r="494" spans="2:4">
      <c r="B494" s="4"/>
      <c r="C494" s="4"/>
      <c r="D494" s="4"/>
    </row>
    <row r="495" spans="2:4">
      <c r="B495" s="4"/>
      <c r="C495" s="4"/>
      <c r="D495" s="4"/>
    </row>
    <row r="496" spans="2:4">
      <c r="B496" s="4"/>
      <c r="C496" s="4"/>
      <c r="D496" s="4"/>
    </row>
    <row r="497" spans="2:4">
      <c r="B497" s="4"/>
      <c r="C497" s="4"/>
      <c r="D497" s="4"/>
    </row>
    <row r="498" spans="2:4">
      <c r="B498" s="4"/>
      <c r="C498" s="4"/>
      <c r="D498" s="4"/>
    </row>
    <row r="499" spans="2:4">
      <c r="B499" s="4"/>
      <c r="C499" s="4"/>
      <c r="D499" s="4"/>
    </row>
    <row r="500" spans="2:4">
      <c r="B500" s="4"/>
      <c r="C500" s="4"/>
      <c r="D500" s="4"/>
    </row>
    <row r="501" spans="2:4">
      <c r="B501" s="4"/>
      <c r="C501" s="4"/>
      <c r="D501" s="4"/>
    </row>
    <row r="502" spans="2:4">
      <c r="B502" s="4"/>
      <c r="C502" s="4"/>
      <c r="D502" s="4"/>
    </row>
    <row r="503" spans="2:4">
      <c r="B503" s="4"/>
      <c r="C503" s="4"/>
      <c r="D503" s="4"/>
    </row>
    <row r="504" spans="2:4">
      <c r="B504" s="4"/>
      <c r="C504" s="4"/>
      <c r="D504" s="4"/>
    </row>
    <row r="505" spans="2:4">
      <c r="B505" s="4"/>
      <c r="C505" s="4"/>
      <c r="D505" s="4"/>
    </row>
    <row r="506" spans="2:4">
      <c r="B506" s="4"/>
      <c r="C506" s="4"/>
      <c r="D506" s="4"/>
    </row>
    <row r="507" spans="2:4">
      <c r="B507" s="4"/>
      <c r="C507" s="4"/>
      <c r="D507" s="4"/>
    </row>
    <row r="508" spans="2:4">
      <c r="B508" s="4"/>
      <c r="C508" s="4"/>
      <c r="D508" s="4"/>
    </row>
    <row r="509" spans="2:4">
      <c r="B509" s="4"/>
      <c r="C509" s="4"/>
      <c r="D509" s="4"/>
    </row>
    <row r="510" spans="2:4">
      <c r="B510" s="4"/>
      <c r="C510" s="4"/>
      <c r="D510" s="4"/>
    </row>
    <row r="511" spans="2:4">
      <c r="B511" s="4"/>
      <c r="C511" s="4"/>
      <c r="D511" s="4"/>
    </row>
    <row r="512" spans="2:4">
      <c r="B512" s="4"/>
      <c r="C512" s="4"/>
      <c r="D512" s="4"/>
    </row>
    <row r="513" spans="2:4">
      <c r="B513" s="4"/>
      <c r="C513" s="4"/>
      <c r="D513" s="4"/>
    </row>
    <row r="514" spans="2:4">
      <c r="B514" s="4"/>
      <c r="C514" s="4"/>
      <c r="D514" s="4"/>
    </row>
    <row r="515" spans="2:4">
      <c r="B515" s="4"/>
      <c r="C515" s="4"/>
      <c r="D515" s="4"/>
    </row>
    <row r="516" spans="2:4">
      <c r="B516" s="4"/>
      <c r="C516" s="4"/>
      <c r="D516" s="4"/>
    </row>
    <row r="517" spans="2:4">
      <c r="B517" s="4"/>
      <c r="C517" s="4"/>
      <c r="D517" s="4"/>
    </row>
    <row r="518" spans="2:4">
      <c r="B518" s="4"/>
      <c r="C518" s="4"/>
      <c r="D518" s="4"/>
    </row>
    <row r="519" spans="2:4">
      <c r="B519" s="4"/>
      <c r="C519" s="4"/>
      <c r="D519" s="4"/>
    </row>
    <row r="520" spans="2:4">
      <c r="B520" s="4"/>
      <c r="C520" s="4"/>
      <c r="D520" s="4"/>
    </row>
    <row r="521" spans="2:4">
      <c r="B521" s="4"/>
      <c r="C521" s="4"/>
      <c r="D521" s="4"/>
    </row>
    <row r="522" spans="2:4">
      <c r="B522" s="4"/>
      <c r="C522" s="4"/>
      <c r="D522" s="4"/>
    </row>
    <row r="523" spans="2:4">
      <c r="B523" s="4"/>
      <c r="C523" s="4"/>
      <c r="D523" s="4"/>
    </row>
  </sheetData>
  <mergeCells count="2">
    <mergeCell ref="B18:C18"/>
    <mergeCell ref="B27:C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75E1C-0EF2-4CAF-9E48-643F0CF7F356}">
  <dimension ref="A2:G519"/>
  <sheetViews>
    <sheetView workbookViewId="0">
      <selection activeCell="C8" sqref="C8"/>
    </sheetView>
  </sheetViews>
  <sheetFormatPr defaultRowHeight="14.4"/>
  <cols>
    <col min="1" max="1" width="19.6640625" customWidth="1"/>
    <col min="2" max="2" width="42.5546875" customWidth="1"/>
    <col min="3" max="3" width="74.5546875" customWidth="1"/>
    <col min="4" max="4" width="19.44140625" customWidth="1"/>
    <col min="5" max="8" width="10.44140625" customWidth="1"/>
  </cols>
  <sheetData>
    <row r="2" spans="1:7" ht="25.8">
      <c r="A2" s="11" t="s">
        <v>539</v>
      </c>
    </row>
    <row r="3" spans="1:7" ht="25.8">
      <c r="A3" s="11"/>
    </row>
    <row r="4" spans="1:7">
      <c r="A4" s="117" t="s">
        <v>0</v>
      </c>
      <c r="B4" s="117" t="s">
        <v>1</v>
      </c>
      <c r="C4" s="117" t="s">
        <v>2</v>
      </c>
      <c r="D4" s="117" t="s">
        <v>3</v>
      </c>
    </row>
    <row r="5" spans="1:7" ht="57.6">
      <c r="A5" s="121" t="s">
        <v>320</v>
      </c>
      <c r="B5" s="7" t="s">
        <v>320</v>
      </c>
      <c r="C5" s="7" t="s">
        <v>321</v>
      </c>
      <c r="D5" s="180">
        <f>2908*ОГЛАВЛЕНИЕ!H22</f>
        <v>1570320</v>
      </c>
      <c r="E5" s="4"/>
      <c r="F5" s="4"/>
      <c r="G5" s="4"/>
    </row>
    <row r="6" spans="1:7" ht="28.8">
      <c r="A6" s="121" t="s">
        <v>322</v>
      </c>
      <c r="B6" s="121" t="s">
        <v>322</v>
      </c>
      <c r="C6" s="7" t="s">
        <v>323</v>
      </c>
      <c r="D6" s="180">
        <f>0.4*ОГЛАВЛЕНИЕ!H22</f>
        <v>216</v>
      </c>
    </row>
    <row r="7" spans="1:7" ht="28.8">
      <c r="A7" s="121" t="s">
        <v>324</v>
      </c>
      <c r="B7" s="7" t="s">
        <v>324</v>
      </c>
      <c r="C7" s="7" t="s">
        <v>325</v>
      </c>
      <c r="D7" s="180">
        <f>0.4*ОГЛАВЛЕНИЕ!H22</f>
        <v>216</v>
      </c>
    </row>
    <row r="8" spans="1:7" ht="28.8">
      <c r="A8" s="7" t="s">
        <v>215</v>
      </c>
      <c r="B8" s="7" t="s">
        <v>215</v>
      </c>
      <c r="C8" s="7" t="s">
        <v>216</v>
      </c>
      <c r="D8" s="180">
        <f>0.4*ОГЛАВЛЕНИЕ!H22</f>
        <v>216</v>
      </c>
    </row>
    <row r="9" spans="1:7" ht="28.8">
      <c r="A9" s="7" t="s">
        <v>217</v>
      </c>
      <c r="B9" s="7" t="s">
        <v>217</v>
      </c>
      <c r="C9" s="7" t="s">
        <v>218</v>
      </c>
      <c r="D9" s="180">
        <f>0.4*ОГЛАВЛЕНИЕ!H22</f>
        <v>216</v>
      </c>
    </row>
    <row r="11" spans="1:7">
      <c r="B11" s="4"/>
      <c r="C11" s="4"/>
      <c r="D11" s="4"/>
    </row>
    <row r="12" spans="1:7">
      <c r="B12" s="4"/>
      <c r="C12" s="4"/>
      <c r="D12" s="4"/>
    </row>
    <row r="13" spans="1:7">
      <c r="B13" s="4"/>
      <c r="C13" s="4"/>
      <c r="D13" s="4"/>
    </row>
    <row r="14" spans="1:7">
      <c r="B14" s="4"/>
      <c r="C14" s="4"/>
      <c r="D14" s="4"/>
    </row>
    <row r="15" spans="1:7">
      <c r="B15" s="4"/>
      <c r="C15" s="4"/>
      <c r="D15" s="4"/>
    </row>
    <row r="16" spans="1:7">
      <c r="B16" s="4"/>
      <c r="C16" s="4"/>
      <c r="D16" s="4"/>
    </row>
    <row r="17" spans="2:4">
      <c r="B17" s="4"/>
      <c r="C17" s="4"/>
      <c r="D17" s="4"/>
    </row>
    <row r="18" spans="2:4">
      <c r="B18" s="4"/>
      <c r="C18" s="4"/>
      <c r="D18" s="4"/>
    </row>
    <row r="19" spans="2:4">
      <c r="B19" s="4"/>
      <c r="C19" s="4"/>
      <c r="D19" s="4"/>
    </row>
    <row r="20" spans="2:4">
      <c r="B20" s="4"/>
      <c r="C20" s="4"/>
      <c r="D20" s="4"/>
    </row>
    <row r="21" spans="2:4">
      <c r="B21" s="4"/>
      <c r="C21" s="4"/>
      <c r="D21" s="4"/>
    </row>
    <row r="22" spans="2:4">
      <c r="B22" s="4"/>
      <c r="C22" s="4"/>
      <c r="D22" s="4"/>
    </row>
    <row r="23" spans="2:4">
      <c r="B23" s="4"/>
      <c r="C23" s="4"/>
      <c r="D23" s="4"/>
    </row>
    <row r="24" spans="2:4">
      <c r="B24" s="4"/>
      <c r="C24" s="4"/>
      <c r="D24" s="4"/>
    </row>
    <row r="25" spans="2:4">
      <c r="B25" s="4"/>
      <c r="C25" s="4"/>
      <c r="D25" s="4"/>
    </row>
    <row r="26" spans="2:4">
      <c r="B26" s="4"/>
      <c r="C26" s="4"/>
      <c r="D26" s="4"/>
    </row>
    <row r="27" spans="2:4">
      <c r="B27" s="4"/>
      <c r="C27" s="4"/>
      <c r="D27" s="4"/>
    </row>
    <row r="28" spans="2:4">
      <c r="B28" s="4"/>
      <c r="C28" s="4"/>
      <c r="D28" s="4"/>
    </row>
    <row r="29" spans="2:4">
      <c r="B29" s="4"/>
      <c r="C29" s="4"/>
      <c r="D29" s="4"/>
    </row>
    <row r="30" spans="2:4">
      <c r="B30" s="4"/>
      <c r="C30" s="4"/>
      <c r="D30" s="4"/>
    </row>
    <row r="31" spans="2:4">
      <c r="B31" s="4"/>
      <c r="C31" s="4"/>
      <c r="D31" s="4"/>
    </row>
    <row r="32" spans="2:4">
      <c r="B32" s="4"/>
      <c r="C32" s="4"/>
      <c r="D32" s="4"/>
    </row>
    <row r="33" spans="2:4">
      <c r="B33" s="4"/>
      <c r="C33" s="4"/>
      <c r="D33" s="4"/>
    </row>
    <row r="34" spans="2:4">
      <c r="B34" s="4"/>
      <c r="C34" s="4"/>
      <c r="D34" s="4"/>
    </row>
    <row r="35" spans="2:4">
      <c r="B35" s="4"/>
      <c r="C35" s="4"/>
      <c r="D35" s="4"/>
    </row>
    <row r="36" spans="2:4">
      <c r="B36" s="4"/>
      <c r="C36" s="4"/>
      <c r="D36" s="4"/>
    </row>
    <row r="37" spans="2:4">
      <c r="B37" s="4"/>
      <c r="C37" s="4"/>
      <c r="D37" s="4"/>
    </row>
    <row r="38" spans="2:4">
      <c r="B38" s="4"/>
      <c r="C38" s="4"/>
      <c r="D38" s="4"/>
    </row>
    <row r="39" spans="2:4">
      <c r="B39" s="4"/>
      <c r="C39" s="4"/>
      <c r="D39" s="4"/>
    </row>
    <row r="40" spans="2:4">
      <c r="B40" s="4"/>
      <c r="C40" s="4"/>
      <c r="D40" s="4"/>
    </row>
    <row r="41" spans="2:4">
      <c r="B41" s="4"/>
      <c r="C41" s="4"/>
      <c r="D41" s="4"/>
    </row>
    <row r="42" spans="2:4">
      <c r="B42" s="4"/>
      <c r="C42" s="4"/>
      <c r="D42" s="4"/>
    </row>
    <row r="43" spans="2:4">
      <c r="B43" s="4"/>
      <c r="C43" s="4"/>
      <c r="D43" s="4"/>
    </row>
    <row r="44" spans="2:4">
      <c r="B44" s="4"/>
      <c r="C44" s="4"/>
      <c r="D44" s="4"/>
    </row>
    <row r="45" spans="2:4">
      <c r="B45" s="4"/>
      <c r="C45" s="4"/>
      <c r="D45" s="4"/>
    </row>
    <row r="46" spans="2:4">
      <c r="B46" s="4"/>
      <c r="C46" s="4"/>
      <c r="D46" s="4"/>
    </row>
    <row r="47" spans="2:4">
      <c r="B47" s="4"/>
      <c r="C47" s="4"/>
      <c r="D47" s="4"/>
    </row>
    <row r="48" spans="2:4">
      <c r="B48" s="4"/>
      <c r="C48" s="4"/>
      <c r="D48" s="4"/>
    </row>
    <row r="49" spans="2:4">
      <c r="B49" s="4"/>
      <c r="C49" s="4"/>
      <c r="D49" s="4"/>
    </row>
    <row r="50" spans="2:4">
      <c r="B50" s="4"/>
      <c r="C50" s="4"/>
      <c r="D50" s="4"/>
    </row>
    <row r="51" spans="2:4">
      <c r="B51" s="4"/>
      <c r="C51" s="4"/>
      <c r="D51" s="4"/>
    </row>
    <row r="52" spans="2:4">
      <c r="B52" s="4"/>
      <c r="C52" s="4"/>
      <c r="D52" s="4"/>
    </row>
    <row r="53" spans="2:4">
      <c r="B53" s="4"/>
      <c r="C53" s="4"/>
      <c r="D53" s="4"/>
    </row>
    <row r="54" spans="2:4">
      <c r="B54" s="4"/>
      <c r="C54" s="4"/>
      <c r="D54" s="4"/>
    </row>
    <row r="55" spans="2:4">
      <c r="B55" s="4"/>
      <c r="C55" s="4"/>
      <c r="D55" s="4"/>
    </row>
    <row r="56" spans="2:4">
      <c r="B56" s="4"/>
      <c r="C56" s="4"/>
      <c r="D56" s="4"/>
    </row>
    <row r="57" spans="2:4">
      <c r="B57" s="4"/>
      <c r="C57" s="4"/>
      <c r="D57" s="4"/>
    </row>
    <row r="58" spans="2:4">
      <c r="B58" s="4"/>
      <c r="C58" s="4"/>
      <c r="D58" s="4"/>
    </row>
    <row r="59" spans="2:4">
      <c r="B59" s="4"/>
      <c r="C59" s="4"/>
      <c r="D59" s="4"/>
    </row>
    <row r="60" spans="2:4">
      <c r="B60" s="4"/>
      <c r="C60" s="4"/>
      <c r="D60" s="4"/>
    </row>
    <row r="61" spans="2:4">
      <c r="B61" s="4"/>
      <c r="C61" s="4"/>
      <c r="D61" s="4"/>
    </row>
    <row r="62" spans="2:4">
      <c r="B62" s="4"/>
      <c r="C62" s="4"/>
      <c r="D62" s="4"/>
    </row>
    <row r="63" spans="2:4">
      <c r="B63" s="4"/>
      <c r="C63" s="4"/>
      <c r="D63" s="4"/>
    </row>
    <row r="64" spans="2:4">
      <c r="B64" s="4"/>
      <c r="C64" s="4"/>
      <c r="D64" s="4"/>
    </row>
    <row r="65" spans="2:4">
      <c r="B65" s="4"/>
      <c r="C65" s="4"/>
      <c r="D65" s="4"/>
    </row>
    <row r="66" spans="2:4">
      <c r="B66" s="4"/>
      <c r="C66" s="4"/>
      <c r="D66" s="4"/>
    </row>
    <row r="67" spans="2:4">
      <c r="B67" s="4"/>
      <c r="C67" s="4"/>
      <c r="D67" s="4"/>
    </row>
    <row r="68" spans="2:4">
      <c r="B68" s="4"/>
      <c r="C68" s="4"/>
      <c r="D68" s="4"/>
    </row>
    <row r="69" spans="2:4">
      <c r="B69" s="4"/>
      <c r="C69" s="4"/>
      <c r="D69" s="4"/>
    </row>
    <row r="70" spans="2:4">
      <c r="B70" s="4"/>
      <c r="C70" s="4"/>
      <c r="D70" s="4"/>
    </row>
    <row r="71" spans="2:4">
      <c r="B71" s="4"/>
      <c r="C71" s="4"/>
      <c r="D71" s="4"/>
    </row>
    <row r="72" spans="2:4">
      <c r="B72" s="4"/>
      <c r="C72" s="4"/>
      <c r="D72" s="4"/>
    </row>
    <row r="73" spans="2:4">
      <c r="B73" s="4"/>
      <c r="C73" s="4"/>
      <c r="D73" s="4"/>
    </row>
    <row r="74" spans="2:4">
      <c r="B74" s="4"/>
      <c r="C74" s="4"/>
      <c r="D74" s="4"/>
    </row>
    <row r="75" spans="2:4">
      <c r="B75" s="4"/>
      <c r="C75" s="4"/>
      <c r="D75" s="4"/>
    </row>
    <row r="76" spans="2:4">
      <c r="B76" s="4"/>
      <c r="C76" s="4"/>
      <c r="D76" s="4"/>
    </row>
    <row r="77" spans="2:4">
      <c r="B77" s="4"/>
      <c r="C77" s="4"/>
      <c r="D77" s="4"/>
    </row>
    <row r="78" spans="2:4">
      <c r="B78" s="4"/>
      <c r="C78" s="4"/>
      <c r="D78" s="4"/>
    </row>
    <row r="79" spans="2:4">
      <c r="B79" s="4"/>
      <c r="C79" s="4"/>
      <c r="D79" s="4"/>
    </row>
    <row r="80" spans="2:4">
      <c r="B80" s="4"/>
      <c r="C80" s="4"/>
      <c r="D80" s="4"/>
    </row>
    <row r="81" spans="2:4">
      <c r="B81" s="4"/>
      <c r="C81" s="4"/>
      <c r="D81" s="4"/>
    </row>
    <row r="82" spans="2:4">
      <c r="B82" s="4"/>
      <c r="C82" s="4"/>
      <c r="D82" s="4"/>
    </row>
    <row r="83" spans="2:4">
      <c r="B83" s="4"/>
      <c r="C83" s="4"/>
      <c r="D83" s="4"/>
    </row>
    <row r="84" spans="2:4">
      <c r="B84" s="4"/>
      <c r="C84" s="4"/>
      <c r="D84" s="4"/>
    </row>
    <row r="85" spans="2:4">
      <c r="B85" s="4"/>
      <c r="C85" s="4"/>
      <c r="D85" s="4"/>
    </row>
    <row r="86" spans="2:4">
      <c r="B86" s="4"/>
      <c r="C86" s="4"/>
      <c r="D86" s="4"/>
    </row>
    <row r="87" spans="2:4">
      <c r="B87" s="4"/>
      <c r="C87" s="4"/>
      <c r="D87" s="4"/>
    </row>
    <row r="88" spans="2:4">
      <c r="B88" s="4"/>
      <c r="C88" s="4"/>
      <c r="D88" s="4"/>
    </row>
    <row r="89" spans="2:4">
      <c r="B89" s="4"/>
      <c r="C89" s="4"/>
      <c r="D89" s="4"/>
    </row>
    <row r="90" spans="2:4">
      <c r="B90" s="4"/>
      <c r="C90" s="4"/>
      <c r="D90" s="4"/>
    </row>
    <row r="91" spans="2:4">
      <c r="B91" s="4"/>
      <c r="C91" s="4"/>
      <c r="D91" s="4"/>
    </row>
    <row r="92" spans="2:4">
      <c r="B92" s="4"/>
      <c r="C92" s="4"/>
      <c r="D92" s="4"/>
    </row>
    <row r="93" spans="2:4">
      <c r="B93" s="4"/>
      <c r="C93" s="4"/>
      <c r="D93" s="4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2:4">
      <c r="B113" s="4"/>
      <c r="C113" s="4"/>
      <c r="D113" s="4"/>
    </row>
    <row r="114" spans="2:4">
      <c r="B114" s="4"/>
      <c r="C114" s="4"/>
      <c r="D114" s="4"/>
    </row>
    <row r="115" spans="2:4">
      <c r="B115" s="4"/>
      <c r="C115" s="4"/>
      <c r="D115" s="4"/>
    </row>
    <row r="116" spans="2:4">
      <c r="B116" s="4"/>
      <c r="C116" s="4"/>
      <c r="D116" s="4"/>
    </row>
    <row r="117" spans="2:4">
      <c r="B117" s="4"/>
      <c r="C117" s="4"/>
      <c r="D117" s="4"/>
    </row>
    <row r="118" spans="2:4">
      <c r="B118" s="4"/>
      <c r="C118" s="4"/>
      <c r="D118" s="4"/>
    </row>
    <row r="119" spans="2:4">
      <c r="B119" s="4"/>
      <c r="C119" s="4"/>
      <c r="D119" s="4"/>
    </row>
    <row r="120" spans="2:4">
      <c r="B120" s="4"/>
      <c r="C120" s="4"/>
      <c r="D120" s="4"/>
    </row>
    <row r="121" spans="2:4">
      <c r="B121" s="4"/>
      <c r="C121" s="4"/>
      <c r="D121" s="4"/>
    </row>
    <row r="122" spans="2:4">
      <c r="B122" s="4"/>
      <c r="C122" s="4"/>
      <c r="D122" s="4"/>
    </row>
    <row r="123" spans="2:4">
      <c r="B123" s="4"/>
      <c r="C123" s="4"/>
      <c r="D123" s="4"/>
    </row>
    <row r="124" spans="2:4">
      <c r="B124" s="4"/>
      <c r="C124" s="4"/>
      <c r="D124" s="4"/>
    </row>
    <row r="125" spans="2:4">
      <c r="B125" s="4"/>
      <c r="C125" s="4"/>
      <c r="D125" s="4"/>
    </row>
    <row r="126" spans="2:4">
      <c r="B126" s="4"/>
      <c r="C126" s="4"/>
      <c r="D126" s="4"/>
    </row>
    <row r="127" spans="2:4">
      <c r="B127" s="4"/>
      <c r="C127" s="4"/>
      <c r="D127" s="4"/>
    </row>
    <row r="128" spans="2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54" spans="2:4">
      <c r="B154" s="4"/>
      <c r="C154" s="4"/>
      <c r="D154" s="4"/>
    </row>
    <row r="155" spans="2:4">
      <c r="B155" s="4"/>
      <c r="C155" s="4"/>
      <c r="D155" s="4"/>
    </row>
    <row r="156" spans="2:4">
      <c r="B156" s="4"/>
      <c r="C156" s="4"/>
      <c r="D156" s="4"/>
    </row>
    <row r="157" spans="2:4">
      <c r="B157" s="4"/>
      <c r="C157" s="4"/>
      <c r="D157" s="4"/>
    </row>
    <row r="158" spans="2:4">
      <c r="B158" s="4"/>
      <c r="C158" s="4"/>
      <c r="D158" s="4"/>
    </row>
    <row r="159" spans="2:4">
      <c r="B159" s="4"/>
      <c r="C159" s="4"/>
      <c r="D159" s="4"/>
    </row>
    <row r="160" spans="2:4">
      <c r="B160" s="4"/>
      <c r="C160" s="4"/>
      <c r="D160" s="4"/>
    </row>
    <row r="161" spans="2:4">
      <c r="B161" s="4"/>
      <c r="C161" s="4"/>
      <c r="D161" s="4"/>
    </row>
    <row r="162" spans="2:4">
      <c r="B162" s="4"/>
      <c r="C162" s="4"/>
      <c r="D162" s="4"/>
    </row>
    <row r="163" spans="2:4">
      <c r="B163" s="4"/>
      <c r="C163" s="4"/>
      <c r="D163" s="4"/>
    </row>
    <row r="164" spans="2:4">
      <c r="B164" s="4"/>
      <c r="C164" s="4"/>
      <c r="D164" s="4"/>
    </row>
    <row r="165" spans="2:4">
      <c r="B165" s="4"/>
      <c r="C165" s="4"/>
      <c r="D165" s="4"/>
    </row>
    <row r="166" spans="2:4">
      <c r="B166" s="4"/>
      <c r="C166" s="4"/>
      <c r="D166" s="4"/>
    </row>
    <row r="167" spans="2:4">
      <c r="B167" s="4"/>
      <c r="C167" s="4"/>
      <c r="D167" s="4"/>
    </row>
    <row r="168" spans="2:4">
      <c r="B168" s="4"/>
      <c r="C168" s="4"/>
      <c r="D168" s="4"/>
    </row>
    <row r="169" spans="2:4">
      <c r="B169" s="4"/>
      <c r="C169" s="4"/>
      <c r="D169" s="4"/>
    </row>
    <row r="170" spans="2:4">
      <c r="B170" s="4"/>
      <c r="C170" s="4"/>
      <c r="D170" s="4"/>
    </row>
    <row r="171" spans="2:4">
      <c r="B171" s="4"/>
      <c r="C171" s="4"/>
      <c r="D171" s="4"/>
    </row>
    <row r="172" spans="2:4">
      <c r="B172" s="4"/>
      <c r="C172" s="4"/>
      <c r="D172" s="4"/>
    </row>
    <row r="173" spans="2:4">
      <c r="B173" s="4"/>
      <c r="C173" s="4"/>
      <c r="D173" s="4"/>
    </row>
    <row r="174" spans="2:4">
      <c r="B174" s="4"/>
      <c r="C174" s="4"/>
      <c r="D174" s="4"/>
    </row>
    <row r="175" spans="2:4">
      <c r="B175" s="4"/>
      <c r="C175" s="4"/>
      <c r="D175" s="4"/>
    </row>
    <row r="176" spans="2:4">
      <c r="B176" s="4"/>
      <c r="C176" s="4"/>
      <c r="D176" s="4"/>
    </row>
    <row r="177" spans="2:4">
      <c r="B177" s="4"/>
      <c r="C177" s="4"/>
      <c r="D177" s="4"/>
    </row>
    <row r="178" spans="2:4">
      <c r="B178" s="4"/>
      <c r="C178" s="4"/>
      <c r="D178" s="4"/>
    </row>
    <row r="179" spans="2:4">
      <c r="B179" s="4"/>
      <c r="C179" s="4"/>
      <c r="D179" s="4"/>
    </row>
    <row r="180" spans="2:4">
      <c r="B180" s="4"/>
      <c r="C180" s="4"/>
      <c r="D180" s="4"/>
    </row>
    <row r="181" spans="2:4">
      <c r="B181" s="4"/>
      <c r="C181" s="4"/>
      <c r="D181" s="4"/>
    </row>
    <row r="182" spans="2:4">
      <c r="B182" s="4"/>
      <c r="C182" s="4"/>
      <c r="D182" s="4"/>
    </row>
    <row r="183" spans="2:4">
      <c r="B183" s="4"/>
      <c r="C183" s="4"/>
      <c r="D183" s="4"/>
    </row>
    <row r="184" spans="2:4">
      <c r="B184" s="4"/>
      <c r="C184" s="4"/>
      <c r="D184" s="4"/>
    </row>
    <row r="185" spans="2:4">
      <c r="B185" s="4"/>
      <c r="C185" s="4"/>
      <c r="D185" s="4"/>
    </row>
    <row r="186" spans="2:4">
      <c r="B186" s="4"/>
      <c r="C186" s="4"/>
      <c r="D186" s="4"/>
    </row>
    <row r="187" spans="2:4">
      <c r="B187" s="4"/>
      <c r="C187" s="4"/>
      <c r="D187" s="4"/>
    </row>
    <row r="188" spans="2:4">
      <c r="B188" s="4"/>
      <c r="C188" s="4"/>
      <c r="D188" s="4"/>
    </row>
    <row r="189" spans="2:4">
      <c r="B189" s="4"/>
      <c r="C189" s="4"/>
      <c r="D189" s="4"/>
    </row>
    <row r="190" spans="2:4">
      <c r="B190" s="4"/>
      <c r="C190" s="4"/>
      <c r="D190" s="4"/>
    </row>
    <row r="191" spans="2:4">
      <c r="B191" s="4"/>
      <c r="C191" s="4"/>
      <c r="D191" s="4"/>
    </row>
    <row r="192" spans="2:4">
      <c r="B192" s="4"/>
      <c r="C192" s="4"/>
      <c r="D192" s="4"/>
    </row>
    <row r="193" spans="2:4">
      <c r="B193" s="4"/>
      <c r="C193" s="4"/>
      <c r="D193" s="4"/>
    </row>
    <row r="194" spans="2:4">
      <c r="B194" s="4"/>
      <c r="C194" s="4"/>
      <c r="D194" s="4"/>
    </row>
    <row r="195" spans="2:4">
      <c r="B195" s="4"/>
      <c r="C195" s="4"/>
      <c r="D195" s="4"/>
    </row>
    <row r="196" spans="2:4">
      <c r="B196" s="4"/>
      <c r="C196" s="4"/>
      <c r="D196" s="4"/>
    </row>
    <row r="197" spans="2:4">
      <c r="B197" s="4"/>
      <c r="C197" s="4"/>
      <c r="D197" s="4"/>
    </row>
    <row r="198" spans="2:4">
      <c r="B198" s="4"/>
      <c r="C198" s="4"/>
      <c r="D198" s="4"/>
    </row>
    <row r="199" spans="2:4">
      <c r="B199" s="4"/>
      <c r="C199" s="4"/>
      <c r="D199" s="4"/>
    </row>
    <row r="200" spans="2:4">
      <c r="B200" s="4"/>
      <c r="C200" s="4"/>
      <c r="D200" s="4"/>
    </row>
    <row r="201" spans="2:4">
      <c r="B201" s="4"/>
      <c r="C201" s="4"/>
      <c r="D201" s="4"/>
    </row>
    <row r="202" spans="2:4">
      <c r="B202" s="4"/>
      <c r="C202" s="4"/>
      <c r="D202" s="4"/>
    </row>
    <row r="203" spans="2:4">
      <c r="B203" s="4"/>
      <c r="C203" s="4"/>
      <c r="D203" s="4"/>
    </row>
    <row r="204" spans="2:4">
      <c r="B204" s="4"/>
      <c r="C204" s="4"/>
      <c r="D204" s="4"/>
    </row>
    <row r="205" spans="2:4">
      <c r="B205" s="4"/>
      <c r="C205" s="4"/>
      <c r="D205" s="4"/>
    </row>
    <row r="206" spans="2:4">
      <c r="B206" s="4"/>
      <c r="C206" s="4"/>
      <c r="D206" s="4"/>
    </row>
    <row r="207" spans="2:4">
      <c r="B207" s="4"/>
      <c r="C207" s="4"/>
      <c r="D207" s="4"/>
    </row>
    <row r="208" spans="2:4">
      <c r="B208" s="4"/>
      <c r="C208" s="4"/>
      <c r="D208" s="4"/>
    </row>
    <row r="209" spans="2:4">
      <c r="B209" s="4"/>
      <c r="C209" s="4"/>
      <c r="D209" s="4"/>
    </row>
    <row r="210" spans="2:4">
      <c r="B210" s="4"/>
      <c r="C210" s="4"/>
      <c r="D210" s="4"/>
    </row>
    <row r="211" spans="2:4">
      <c r="B211" s="4"/>
      <c r="C211" s="4"/>
      <c r="D211" s="4"/>
    </row>
    <row r="212" spans="2:4">
      <c r="B212" s="4"/>
      <c r="C212" s="4"/>
      <c r="D212" s="4"/>
    </row>
    <row r="213" spans="2:4">
      <c r="B213" s="4"/>
      <c r="C213" s="4"/>
      <c r="D213" s="4"/>
    </row>
    <row r="214" spans="2:4">
      <c r="B214" s="4"/>
      <c r="C214" s="4"/>
      <c r="D214" s="4"/>
    </row>
    <row r="215" spans="2:4">
      <c r="B215" s="4"/>
      <c r="C215" s="4"/>
      <c r="D215" s="4"/>
    </row>
    <row r="216" spans="2:4">
      <c r="B216" s="4"/>
      <c r="C216" s="4"/>
      <c r="D216" s="4"/>
    </row>
    <row r="217" spans="2:4">
      <c r="B217" s="4"/>
      <c r="C217" s="4"/>
      <c r="D217" s="4"/>
    </row>
    <row r="218" spans="2:4">
      <c r="B218" s="4"/>
      <c r="C218" s="4"/>
      <c r="D218" s="4"/>
    </row>
    <row r="219" spans="2:4">
      <c r="B219" s="4"/>
      <c r="C219" s="4"/>
      <c r="D219" s="4"/>
    </row>
    <row r="220" spans="2:4">
      <c r="B220" s="4"/>
      <c r="C220" s="4"/>
      <c r="D220" s="4"/>
    </row>
    <row r="221" spans="2:4">
      <c r="B221" s="4"/>
      <c r="C221" s="4"/>
      <c r="D221" s="4"/>
    </row>
    <row r="222" spans="2:4">
      <c r="B222" s="4"/>
      <c r="C222" s="4"/>
      <c r="D222" s="4"/>
    </row>
    <row r="223" spans="2:4">
      <c r="B223" s="4"/>
      <c r="C223" s="4"/>
      <c r="D223" s="4"/>
    </row>
    <row r="224" spans="2:4">
      <c r="B224" s="4"/>
      <c r="C224" s="4"/>
      <c r="D224" s="4"/>
    </row>
    <row r="225" spans="2:4">
      <c r="B225" s="4"/>
      <c r="C225" s="4"/>
      <c r="D225" s="4"/>
    </row>
    <row r="226" spans="2:4">
      <c r="B226" s="4"/>
      <c r="C226" s="4"/>
      <c r="D226" s="4"/>
    </row>
    <row r="227" spans="2:4">
      <c r="B227" s="4"/>
      <c r="C227" s="4"/>
      <c r="D227" s="4"/>
    </row>
    <row r="228" spans="2:4">
      <c r="B228" s="4"/>
      <c r="C228" s="4"/>
      <c r="D228" s="4"/>
    </row>
    <row r="229" spans="2:4">
      <c r="B229" s="4"/>
      <c r="C229" s="4"/>
      <c r="D229" s="4"/>
    </row>
    <row r="230" spans="2:4">
      <c r="B230" s="4"/>
      <c r="C230" s="4"/>
      <c r="D230" s="4"/>
    </row>
    <row r="231" spans="2:4">
      <c r="B231" s="4"/>
      <c r="C231" s="4"/>
      <c r="D231" s="4"/>
    </row>
    <row r="232" spans="2:4">
      <c r="B232" s="4"/>
      <c r="C232" s="4"/>
      <c r="D232" s="4"/>
    </row>
    <row r="233" spans="2:4">
      <c r="B233" s="4"/>
      <c r="C233" s="4"/>
      <c r="D233" s="4"/>
    </row>
    <row r="234" spans="2:4">
      <c r="B234" s="4"/>
      <c r="C234" s="4"/>
      <c r="D234" s="4"/>
    </row>
    <row r="235" spans="2:4">
      <c r="B235" s="4"/>
      <c r="C235" s="4"/>
      <c r="D235" s="4"/>
    </row>
    <row r="236" spans="2:4">
      <c r="B236" s="4"/>
      <c r="C236" s="4"/>
      <c r="D236" s="4"/>
    </row>
    <row r="237" spans="2:4">
      <c r="B237" s="4"/>
      <c r="C237" s="4"/>
      <c r="D237" s="4"/>
    </row>
    <row r="238" spans="2:4">
      <c r="B238" s="4"/>
      <c r="C238" s="4"/>
      <c r="D238" s="4"/>
    </row>
    <row r="239" spans="2:4">
      <c r="B239" s="4"/>
      <c r="C239" s="4"/>
      <c r="D239" s="4"/>
    </row>
    <row r="240" spans="2:4">
      <c r="B240" s="4"/>
      <c r="C240" s="4"/>
      <c r="D240" s="4"/>
    </row>
    <row r="241" spans="2:4">
      <c r="B241" s="4"/>
      <c r="C241" s="4"/>
      <c r="D241" s="4"/>
    </row>
    <row r="242" spans="2:4">
      <c r="B242" s="4"/>
      <c r="C242" s="4"/>
      <c r="D242" s="4"/>
    </row>
    <row r="243" spans="2:4">
      <c r="B243" s="4"/>
      <c r="C243" s="4"/>
      <c r="D243" s="4"/>
    </row>
    <row r="244" spans="2:4">
      <c r="B244" s="4"/>
      <c r="C244" s="4"/>
      <c r="D244" s="4"/>
    </row>
    <row r="245" spans="2:4">
      <c r="B245" s="4"/>
      <c r="C245" s="4"/>
      <c r="D245" s="4"/>
    </row>
    <row r="246" spans="2:4">
      <c r="B246" s="4"/>
      <c r="C246" s="4"/>
      <c r="D246" s="4"/>
    </row>
    <row r="247" spans="2:4">
      <c r="B247" s="4"/>
      <c r="C247" s="4"/>
      <c r="D247" s="4"/>
    </row>
    <row r="248" spans="2:4">
      <c r="B248" s="4"/>
      <c r="C248" s="4"/>
      <c r="D248" s="4"/>
    </row>
    <row r="249" spans="2:4">
      <c r="B249" s="4"/>
      <c r="C249" s="4"/>
      <c r="D249" s="4"/>
    </row>
    <row r="250" spans="2:4">
      <c r="B250" s="4"/>
      <c r="C250" s="4"/>
      <c r="D250" s="4"/>
    </row>
    <row r="251" spans="2:4">
      <c r="B251" s="4"/>
      <c r="C251" s="4"/>
      <c r="D251" s="4"/>
    </row>
    <row r="252" spans="2:4">
      <c r="B252" s="4"/>
      <c r="C252" s="4"/>
      <c r="D252" s="4"/>
    </row>
    <row r="253" spans="2:4">
      <c r="B253" s="4"/>
      <c r="C253" s="4"/>
      <c r="D253" s="4"/>
    </row>
    <row r="254" spans="2:4">
      <c r="B254" s="4"/>
      <c r="C254" s="4"/>
      <c r="D254" s="4"/>
    </row>
    <row r="255" spans="2:4">
      <c r="B255" s="4"/>
      <c r="C255" s="4"/>
      <c r="D255" s="4"/>
    </row>
    <row r="256" spans="2:4">
      <c r="B256" s="4"/>
      <c r="C256" s="4"/>
      <c r="D256" s="4"/>
    </row>
    <row r="257" spans="2:4">
      <c r="B257" s="4"/>
      <c r="C257" s="4"/>
      <c r="D257" s="4"/>
    </row>
    <row r="258" spans="2:4">
      <c r="B258" s="4"/>
      <c r="C258" s="4"/>
      <c r="D258" s="4"/>
    </row>
    <row r="259" spans="2:4">
      <c r="B259" s="4"/>
      <c r="C259" s="4"/>
      <c r="D259" s="4"/>
    </row>
    <row r="260" spans="2:4">
      <c r="B260" s="4"/>
      <c r="C260" s="4"/>
      <c r="D260" s="4"/>
    </row>
    <row r="261" spans="2:4">
      <c r="B261" s="4"/>
      <c r="C261" s="4"/>
      <c r="D261" s="4"/>
    </row>
    <row r="262" spans="2:4">
      <c r="B262" s="4"/>
      <c r="C262" s="4"/>
      <c r="D262" s="4"/>
    </row>
    <row r="263" spans="2:4">
      <c r="B263" s="4"/>
      <c r="C263" s="4"/>
      <c r="D263" s="4"/>
    </row>
    <row r="264" spans="2:4">
      <c r="B264" s="4"/>
      <c r="C264" s="4"/>
      <c r="D264" s="4"/>
    </row>
    <row r="265" spans="2:4">
      <c r="B265" s="4"/>
      <c r="C265" s="4"/>
      <c r="D265" s="4"/>
    </row>
    <row r="266" spans="2:4">
      <c r="B266" s="4"/>
      <c r="C266" s="4"/>
      <c r="D266" s="4"/>
    </row>
    <row r="267" spans="2:4">
      <c r="B267" s="4"/>
      <c r="C267" s="4"/>
      <c r="D267" s="4"/>
    </row>
    <row r="268" spans="2:4">
      <c r="B268" s="4"/>
      <c r="C268" s="4"/>
      <c r="D268" s="4"/>
    </row>
    <row r="269" spans="2:4">
      <c r="B269" s="4"/>
      <c r="C269" s="4"/>
      <c r="D269" s="4"/>
    </row>
    <row r="270" spans="2:4">
      <c r="B270" s="4"/>
      <c r="C270" s="4"/>
      <c r="D270" s="4"/>
    </row>
    <row r="271" spans="2:4">
      <c r="B271" s="4"/>
      <c r="C271" s="4"/>
      <c r="D271" s="4"/>
    </row>
    <row r="272" spans="2:4">
      <c r="B272" s="4"/>
      <c r="C272" s="4"/>
      <c r="D272" s="4"/>
    </row>
    <row r="273" spans="2:4">
      <c r="B273" s="4"/>
      <c r="C273" s="4"/>
      <c r="D273" s="4"/>
    </row>
    <row r="274" spans="2:4">
      <c r="B274" s="4"/>
      <c r="C274" s="4"/>
      <c r="D274" s="4"/>
    </row>
    <row r="275" spans="2:4">
      <c r="B275" s="4"/>
      <c r="C275" s="4"/>
      <c r="D275" s="4"/>
    </row>
    <row r="276" spans="2:4">
      <c r="B276" s="4"/>
      <c r="C276" s="4"/>
      <c r="D276" s="4"/>
    </row>
    <row r="277" spans="2:4">
      <c r="B277" s="4"/>
      <c r="C277" s="4"/>
      <c r="D277" s="4"/>
    </row>
    <row r="278" spans="2:4">
      <c r="B278" s="4"/>
      <c r="C278" s="4"/>
      <c r="D278" s="4"/>
    </row>
    <row r="279" spans="2:4">
      <c r="B279" s="4"/>
      <c r="C279" s="4"/>
      <c r="D279" s="4"/>
    </row>
    <row r="280" spans="2:4">
      <c r="B280" s="4"/>
      <c r="C280" s="4"/>
      <c r="D280" s="4"/>
    </row>
    <row r="281" spans="2:4">
      <c r="B281" s="4"/>
      <c r="C281" s="4"/>
      <c r="D281" s="4"/>
    </row>
    <row r="282" spans="2:4">
      <c r="B282" s="4"/>
      <c r="C282" s="4"/>
      <c r="D282" s="4"/>
    </row>
    <row r="283" spans="2:4">
      <c r="B283" s="4"/>
      <c r="C283" s="4"/>
      <c r="D283" s="4"/>
    </row>
    <row r="284" spans="2:4">
      <c r="B284" s="4"/>
      <c r="C284" s="4"/>
      <c r="D284" s="4"/>
    </row>
    <row r="285" spans="2:4">
      <c r="B285" s="4"/>
      <c r="C285" s="4"/>
      <c r="D285" s="4"/>
    </row>
    <row r="286" spans="2:4">
      <c r="B286" s="4"/>
      <c r="C286" s="4"/>
      <c r="D286" s="4"/>
    </row>
    <row r="287" spans="2:4">
      <c r="B287" s="4"/>
      <c r="C287" s="4"/>
      <c r="D287" s="4"/>
    </row>
    <row r="288" spans="2:4">
      <c r="B288" s="4"/>
      <c r="C288" s="4"/>
      <c r="D288" s="4"/>
    </row>
    <row r="289" spans="2:4">
      <c r="B289" s="4"/>
      <c r="C289" s="4"/>
      <c r="D289" s="4"/>
    </row>
    <row r="290" spans="2:4">
      <c r="B290" s="4"/>
      <c r="C290" s="4"/>
      <c r="D290" s="4"/>
    </row>
    <row r="291" spans="2:4">
      <c r="B291" s="4"/>
      <c r="C291" s="4"/>
      <c r="D291" s="4"/>
    </row>
    <row r="292" spans="2:4">
      <c r="B292" s="4"/>
      <c r="C292" s="4"/>
      <c r="D292" s="4"/>
    </row>
    <row r="293" spans="2:4">
      <c r="B293" s="4"/>
      <c r="C293" s="4"/>
      <c r="D293" s="4"/>
    </row>
    <row r="294" spans="2:4">
      <c r="B294" s="4"/>
      <c r="C294" s="4"/>
      <c r="D294" s="4"/>
    </row>
    <row r="295" spans="2:4">
      <c r="B295" s="4"/>
      <c r="C295" s="4"/>
      <c r="D295" s="4"/>
    </row>
    <row r="296" spans="2:4">
      <c r="B296" s="4"/>
      <c r="C296" s="4"/>
      <c r="D296" s="4"/>
    </row>
    <row r="297" spans="2:4">
      <c r="B297" s="4"/>
      <c r="C297" s="4"/>
      <c r="D297" s="4"/>
    </row>
    <row r="298" spans="2:4">
      <c r="B298" s="4"/>
      <c r="C298" s="4"/>
      <c r="D298" s="4"/>
    </row>
    <row r="299" spans="2:4">
      <c r="B299" s="4"/>
      <c r="C299" s="4"/>
      <c r="D299" s="4"/>
    </row>
    <row r="300" spans="2:4">
      <c r="B300" s="4"/>
      <c r="C300" s="4"/>
      <c r="D300" s="4"/>
    </row>
    <row r="301" spans="2:4">
      <c r="B301" s="4"/>
      <c r="C301" s="4"/>
      <c r="D301" s="4"/>
    </row>
    <row r="302" spans="2:4">
      <c r="B302" s="4"/>
      <c r="C302" s="4"/>
      <c r="D302" s="4"/>
    </row>
    <row r="303" spans="2:4">
      <c r="B303" s="4"/>
      <c r="C303" s="4"/>
      <c r="D303" s="4"/>
    </row>
    <row r="304" spans="2:4">
      <c r="B304" s="4"/>
      <c r="C304" s="4"/>
      <c r="D304" s="4"/>
    </row>
    <row r="305" spans="2:4">
      <c r="B305" s="4"/>
      <c r="C305" s="4"/>
      <c r="D305" s="4"/>
    </row>
    <row r="306" spans="2:4">
      <c r="B306" s="4"/>
      <c r="C306" s="4"/>
      <c r="D306" s="4"/>
    </row>
    <row r="307" spans="2:4">
      <c r="B307" s="4"/>
      <c r="C307" s="4"/>
      <c r="D307" s="4"/>
    </row>
    <row r="308" spans="2:4">
      <c r="B308" s="4"/>
      <c r="C308" s="4"/>
      <c r="D308" s="4"/>
    </row>
    <row r="309" spans="2:4">
      <c r="B309" s="4"/>
      <c r="C309" s="4"/>
      <c r="D309" s="4"/>
    </row>
    <row r="310" spans="2:4">
      <c r="B310" s="4"/>
      <c r="C310" s="4"/>
      <c r="D310" s="4"/>
    </row>
    <row r="311" spans="2:4">
      <c r="B311" s="4"/>
      <c r="C311" s="4"/>
      <c r="D311" s="4"/>
    </row>
    <row r="312" spans="2:4">
      <c r="B312" s="4"/>
      <c r="C312" s="4"/>
      <c r="D312" s="4"/>
    </row>
    <row r="313" spans="2:4">
      <c r="B313" s="4"/>
      <c r="C313" s="4"/>
      <c r="D313" s="4"/>
    </row>
    <row r="314" spans="2:4">
      <c r="B314" s="4"/>
      <c r="C314" s="4"/>
      <c r="D314" s="4"/>
    </row>
    <row r="315" spans="2:4">
      <c r="B315" s="4"/>
      <c r="C315" s="4"/>
      <c r="D315" s="4"/>
    </row>
    <row r="316" spans="2:4">
      <c r="B316" s="4"/>
      <c r="C316" s="4"/>
      <c r="D316" s="4"/>
    </row>
    <row r="317" spans="2:4">
      <c r="B317" s="4"/>
      <c r="C317" s="4"/>
      <c r="D317" s="4"/>
    </row>
    <row r="318" spans="2:4">
      <c r="B318" s="4"/>
      <c r="C318" s="4"/>
      <c r="D318" s="4"/>
    </row>
    <row r="319" spans="2:4">
      <c r="B319" s="4"/>
      <c r="C319" s="4"/>
      <c r="D319" s="4"/>
    </row>
    <row r="320" spans="2:4">
      <c r="B320" s="4"/>
      <c r="C320" s="4"/>
      <c r="D320" s="4"/>
    </row>
    <row r="321" spans="2:4">
      <c r="B321" s="4"/>
      <c r="C321" s="4"/>
      <c r="D321" s="4"/>
    </row>
    <row r="322" spans="2:4">
      <c r="B322" s="4"/>
      <c r="C322" s="4"/>
      <c r="D322" s="4"/>
    </row>
    <row r="323" spans="2:4">
      <c r="B323" s="4"/>
      <c r="C323" s="4"/>
      <c r="D323" s="4"/>
    </row>
    <row r="324" spans="2:4">
      <c r="B324" s="4"/>
      <c r="C324" s="4"/>
      <c r="D324" s="4"/>
    </row>
    <row r="325" spans="2:4">
      <c r="B325" s="4"/>
      <c r="C325" s="4"/>
      <c r="D325" s="4"/>
    </row>
    <row r="326" spans="2:4">
      <c r="B326" s="4"/>
      <c r="C326" s="4"/>
      <c r="D326" s="4"/>
    </row>
    <row r="327" spans="2:4">
      <c r="B327" s="4"/>
      <c r="C327" s="4"/>
      <c r="D327" s="4"/>
    </row>
    <row r="328" spans="2:4">
      <c r="B328" s="4"/>
      <c r="C328" s="4"/>
      <c r="D328" s="4"/>
    </row>
    <row r="329" spans="2:4">
      <c r="B329" s="4"/>
      <c r="C329" s="4"/>
      <c r="D329" s="4"/>
    </row>
    <row r="330" spans="2:4">
      <c r="B330" s="4"/>
      <c r="C330" s="4"/>
      <c r="D330" s="4"/>
    </row>
    <row r="331" spans="2:4">
      <c r="B331" s="4"/>
      <c r="C331" s="4"/>
      <c r="D331" s="4"/>
    </row>
    <row r="332" spans="2:4">
      <c r="B332" s="4"/>
      <c r="C332" s="4"/>
      <c r="D332" s="4"/>
    </row>
    <row r="333" spans="2:4">
      <c r="B333" s="4"/>
      <c r="C333" s="4"/>
      <c r="D333" s="4"/>
    </row>
    <row r="334" spans="2:4">
      <c r="B334" s="4"/>
      <c r="C334" s="4"/>
      <c r="D334" s="4"/>
    </row>
    <row r="335" spans="2:4">
      <c r="B335" s="4"/>
      <c r="C335" s="4"/>
      <c r="D335" s="4"/>
    </row>
    <row r="336" spans="2:4">
      <c r="B336" s="4"/>
      <c r="C336" s="4"/>
      <c r="D336" s="4"/>
    </row>
    <row r="337" spans="2:4">
      <c r="B337" s="4"/>
      <c r="C337" s="4"/>
      <c r="D337" s="4"/>
    </row>
    <row r="338" spans="2:4">
      <c r="B338" s="4"/>
      <c r="C338" s="4"/>
      <c r="D338" s="4"/>
    </row>
    <row r="339" spans="2:4">
      <c r="B339" s="4"/>
      <c r="C339" s="4"/>
      <c r="D339" s="4"/>
    </row>
    <row r="340" spans="2:4">
      <c r="B340" s="4"/>
      <c r="C340" s="4"/>
      <c r="D340" s="4"/>
    </row>
    <row r="341" spans="2:4">
      <c r="B341" s="4"/>
      <c r="C341" s="4"/>
      <c r="D341" s="4"/>
    </row>
    <row r="342" spans="2:4">
      <c r="B342" s="4"/>
      <c r="C342" s="4"/>
      <c r="D342" s="4"/>
    </row>
    <row r="343" spans="2:4">
      <c r="B343" s="4"/>
      <c r="C343" s="4"/>
      <c r="D343" s="4"/>
    </row>
    <row r="344" spans="2:4">
      <c r="B344" s="4"/>
      <c r="C344" s="4"/>
      <c r="D344" s="4"/>
    </row>
    <row r="345" spans="2:4">
      <c r="B345" s="4"/>
      <c r="C345" s="4"/>
      <c r="D345" s="4"/>
    </row>
    <row r="346" spans="2:4">
      <c r="B346" s="4"/>
      <c r="C346" s="4"/>
      <c r="D346" s="4"/>
    </row>
    <row r="347" spans="2:4">
      <c r="B347" s="4"/>
      <c r="C347" s="4"/>
      <c r="D347" s="4"/>
    </row>
    <row r="348" spans="2:4">
      <c r="B348" s="4"/>
      <c r="C348" s="4"/>
      <c r="D348" s="4"/>
    </row>
    <row r="349" spans="2:4">
      <c r="B349" s="4"/>
      <c r="C349" s="4"/>
      <c r="D349" s="4"/>
    </row>
    <row r="350" spans="2:4">
      <c r="B350" s="4"/>
      <c r="C350" s="4"/>
      <c r="D350" s="4"/>
    </row>
    <row r="351" spans="2:4">
      <c r="B351" s="4"/>
      <c r="C351" s="4"/>
      <c r="D351" s="4"/>
    </row>
    <row r="352" spans="2:4">
      <c r="B352" s="4"/>
      <c r="C352" s="4"/>
      <c r="D352" s="4"/>
    </row>
    <row r="353" spans="2:4">
      <c r="B353" s="4"/>
      <c r="C353" s="4"/>
      <c r="D353" s="4"/>
    </row>
    <row r="354" spans="2:4">
      <c r="B354" s="4"/>
      <c r="C354" s="4"/>
      <c r="D354" s="4"/>
    </row>
    <row r="355" spans="2:4">
      <c r="B355" s="4"/>
      <c r="C355" s="4"/>
      <c r="D355" s="4"/>
    </row>
    <row r="356" spans="2:4">
      <c r="B356" s="4"/>
      <c r="C356" s="4"/>
      <c r="D356" s="4"/>
    </row>
    <row r="357" spans="2:4">
      <c r="B357" s="4"/>
      <c r="C357" s="4"/>
      <c r="D357" s="4"/>
    </row>
    <row r="358" spans="2:4">
      <c r="B358" s="4"/>
      <c r="C358" s="4"/>
      <c r="D358" s="4"/>
    </row>
    <row r="359" spans="2:4">
      <c r="B359" s="4"/>
      <c r="C359" s="4"/>
      <c r="D359" s="4"/>
    </row>
    <row r="360" spans="2:4">
      <c r="B360" s="4"/>
      <c r="C360" s="4"/>
      <c r="D360" s="4"/>
    </row>
    <row r="361" spans="2:4">
      <c r="B361" s="4"/>
      <c r="C361" s="4"/>
      <c r="D361" s="4"/>
    </row>
    <row r="362" spans="2:4">
      <c r="B362" s="4"/>
      <c r="C362" s="4"/>
      <c r="D362" s="4"/>
    </row>
    <row r="363" spans="2:4">
      <c r="B363" s="4"/>
      <c r="C363" s="4"/>
      <c r="D363" s="4"/>
    </row>
    <row r="364" spans="2:4">
      <c r="B364" s="4"/>
      <c r="C364" s="4"/>
      <c r="D364" s="4"/>
    </row>
    <row r="365" spans="2:4">
      <c r="B365" s="4"/>
      <c r="C365" s="4"/>
      <c r="D365" s="4"/>
    </row>
    <row r="366" spans="2:4">
      <c r="B366" s="4"/>
      <c r="C366" s="4"/>
      <c r="D366" s="4"/>
    </row>
    <row r="367" spans="2:4">
      <c r="B367" s="4"/>
      <c r="C367" s="4"/>
      <c r="D367" s="4"/>
    </row>
    <row r="368" spans="2:4">
      <c r="B368" s="4"/>
      <c r="C368" s="4"/>
      <c r="D368" s="4"/>
    </row>
    <row r="369" spans="2:4">
      <c r="B369" s="4"/>
      <c r="C369" s="4"/>
      <c r="D369" s="4"/>
    </row>
    <row r="370" spans="2:4">
      <c r="B370" s="4"/>
      <c r="C370" s="4"/>
      <c r="D370" s="4"/>
    </row>
    <row r="371" spans="2:4">
      <c r="B371" s="4"/>
      <c r="C371" s="4"/>
      <c r="D371" s="4"/>
    </row>
    <row r="372" spans="2:4">
      <c r="B372" s="4"/>
      <c r="C372" s="4"/>
      <c r="D372" s="4"/>
    </row>
    <row r="373" spans="2:4">
      <c r="B373" s="4"/>
      <c r="C373" s="4"/>
      <c r="D373" s="4"/>
    </row>
    <row r="374" spans="2:4">
      <c r="B374" s="4"/>
      <c r="C374" s="4"/>
      <c r="D374" s="4"/>
    </row>
    <row r="375" spans="2:4">
      <c r="B375" s="4"/>
      <c r="C375" s="4"/>
      <c r="D375" s="4"/>
    </row>
    <row r="376" spans="2:4">
      <c r="B376" s="4"/>
      <c r="C376" s="4"/>
      <c r="D376" s="4"/>
    </row>
    <row r="377" spans="2:4">
      <c r="B377" s="4"/>
      <c r="C377" s="4"/>
      <c r="D377" s="4"/>
    </row>
    <row r="378" spans="2:4">
      <c r="B378" s="4"/>
      <c r="C378" s="4"/>
      <c r="D378" s="4"/>
    </row>
    <row r="379" spans="2:4">
      <c r="B379" s="4"/>
      <c r="C379" s="4"/>
      <c r="D379" s="4"/>
    </row>
    <row r="380" spans="2:4">
      <c r="B380" s="4"/>
      <c r="C380" s="4"/>
      <c r="D380" s="4"/>
    </row>
    <row r="381" spans="2:4">
      <c r="B381" s="4"/>
      <c r="C381" s="4"/>
      <c r="D381" s="4"/>
    </row>
    <row r="382" spans="2:4">
      <c r="B382" s="4"/>
      <c r="C382" s="4"/>
      <c r="D382" s="4"/>
    </row>
    <row r="383" spans="2:4">
      <c r="B383" s="4"/>
      <c r="C383" s="4"/>
      <c r="D383" s="4"/>
    </row>
    <row r="384" spans="2:4">
      <c r="B384" s="4"/>
      <c r="C384" s="4"/>
      <c r="D384" s="4"/>
    </row>
    <row r="385" spans="2:4">
      <c r="B385" s="4"/>
      <c r="C385" s="4"/>
      <c r="D385" s="4"/>
    </row>
    <row r="386" spans="2:4">
      <c r="B386" s="4"/>
      <c r="C386" s="4"/>
      <c r="D386" s="4"/>
    </row>
    <row r="387" spans="2:4">
      <c r="B387" s="4"/>
      <c r="C387" s="4"/>
      <c r="D387" s="4"/>
    </row>
    <row r="388" spans="2:4">
      <c r="B388" s="4"/>
      <c r="C388" s="4"/>
      <c r="D388" s="4"/>
    </row>
    <row r="389" spans="2:4">
      <c r="B389" s="4"/>
      <c r="C389" s="4"/>
      <c r="D389" s="4"/>
    </row>
    <row r="390" spans="2:4">
      <c r="B390" s="4"/>
      <c r="C390" s="4"/>
      <c r="D390" s="4"/>
    </row>
    <row r="391" spans="2:4">
      <c r="B391" s="4"/>
      <c r="C391" s="4"/>
      <c r="D391" s="4"/>
    </row>
    <row r="392" spans="2:4">
      <c r="B392" s="4"/>
      <c r="C392" s="4"/>
      <c r="D392" s="4"/>
    </row>
    <row r="393" spans="2:4">
      <c r="B393" s="4"/>
      <c r="C393" s="4"/>
      <c r="D393" s="4"/>
    </row>
    <row r="394" spans="2:4">
      <c r="B394" s="4"/>
      <c r="C394" s="4"/>
      <c r="D394" s="4"/>
    </row>
    <row r="395" spans="2:4">
      <c r="B395" s="4"/>
      <c r="C395" s="4"/>
      <c r="D395" s="4"/>
    </row>
    <row r="396" spans="2:4">
      <c r="B396" s="4"/>
      <c r="C396" s="4"/>
      <c r="D396" s="4"/>
    </row>
    <row r="397" spans="2:4">
      <c r="B397" s="4"/>
      <c r="C397" s="4"/>
      <c r="D397" s="4"/>
    </row>
    <row r="398" spans="2:4">
      <c r="B398" s="4"/>
      <c r="C398" s="4"/>
      <c r="D398" s="4"/>
    </row>
    <row r="399" spans="2:4">
      <c r="B399" s="4"/>
      <c r="C399" s="4"/>
      <c r="D399" s="4"/>
    </row>
    <row r="400" spans="2:4">
      <c r="B400" s="4"/>
      <c r="C400" s="4"/>
      <c r="D400" s="4"/>
    </row>
    <row r="401" spans="2:4">
      <c r="B401" s="4"/>
      <c r="C401" s="4"/>
      <c r="D401" s="4"/>
    </row>
    <row r="402" spans="2:4">
      <c r="B402" s="4"/>
      <c r="C402" s="4"/>
      <c r="D402" s="4"/>
    </row>
    <row r="403" spans="2:4">
      <c r="B403" s="4"/>
      <c r="C403" s="4"/>
      <c r="D403" s="4"/>
    </row>
    <row r="404" spans="2:4">
      <c r="B404" s="4"/>
      <c r="C404" s="4"/>
      <c r="D404" s="4"/>
    </row>
    <row r="405" spans="2:4">
      <c r="B405" s="4"/>
      <c r="C405" s="4"/>
      <c r="D405" s="4"/>
    </row>
    <row r="406" spans="2:4">
      <c r="B406" s="4"/>
      <c r="C406" s="4"/>
      <c r="D406" s="4"/>
    </row>
    <row r="407" spans="2:4">
      <c r="B407" s="4"/>
      <c r="C407" s="4"/>
      <c r="D407" s="4"/>
    </row>
    <row r="408" spans="2:4">
      <c r="B408" s="4"/>
      <c r="C408" s="4"/>
      <c r="D408" s="4"/>
    </row>
    <row r="409" spans="2:4">
      <c r="B409" s="4"/>
      <c r="C409" s="4"/>
      <c r="D409" s="4"/>
    </row>
    <row r="410" spans="2:4">
      <c r="B410" s="4"/>
      <c r="C410" s="4"/>
      <c r="D410" s="4"/>
    </row>
    <row r="411" spans="2:4">
      <c r="B411" s="4"/>
      <c r="C411" s="4"/>
      <c r="D411" s="4"/>
    </row>
    <row r="412" spans="2:4">
      <c r="B412" s="4"/>
      <c r="C412" s="4"/>
      <c r="D412" s="4"/>
    </row>
    <row r="413" spans="2:4">
      <c r="B413" s="4"/>
      <c r="C413" s="4"/>
      <c r="D413" s="4"/>
    </row>
    <row r="414" spans="2:4">
      <c r="B414" s="4"/>
      <c r="C414" s="4"/>
      <c r="D414" s="4"/>
    </row>
    <row r="415" spans="2:4">
      <c r="B415" s="4"/>
      <c r="C415" s="4"/>
      <c r="D415" s="4"/>
    </row>
    <row r="416" spans="2:4">
      <c r="B416" s="4"/>
      <c r="C416" s="4"/>
      <c r="D416" s="4"/>
    </row>
    <row r="417" spans="2:4">
      <c r="B417" s="4"/>
      <c r="C417" s="4"/>
      <c r="D417" s="4"/>
    </row>
    <row r="418" spans="2:4">
      <c r="B418" s="4"/>
      <c r="C418" s="4"/>
      <c r="D418" s="4"/>
    </row>
    <row r="419" spans="2:4">
      <c r="B419" s="4"/>
      <c r="C419" s="4"/>
      <c r="D419" s="4"/>
    </row>
    <row r="420" spans="2:4">
      <c r="B420" s="4"/>
      <c r="C420" s="4"/>
      <c r="D420" s="4"/>
    </row>
    <row r="421" spans="2:4">
      <c r="B421" s="4"/>
      <c r="C421" s="4"/>
      <c r="D421" s="4"/>
    </row>
    <row r="422" spans="2:4">
      <c r="B422" s="4"/>
      <c r="C422" s="4"/>
      <c r="D422" s="4"/>
    </row>
    <row r="423" spans="2:4">
      <c r="B423" s="4"/>
      <c r="C423" s="4"/>
      <c r="D423" s="4"/>
    </row>
    <row r="424" spans="2:4">
      <c r="B424" s="4"/>
      <c r="C424" s="4"/>
      <c r="D424" s="4"/>
    </row>
    <row r="425" spans="2:4">
      <c r="B425" s="4"/>
      <c r="C425" s="4"/>
      <c r="D425" s="4"/>
    </row>
    <row r="426" spans="2:4">
      <c r="B426" s="4"/>
      <c r="C426" s="4"/>
      <c r="D426" s="4"/>
    </row>
    <row r="427" spans="2:4">
      <c r="B427" s="4"/>
      <c r="C427" s="4"/>
      <c r="D427" s="4"/>
    </row>
    <row r="428" spans="2:4">
      <c r="B428" s="4"/>
      <c r="C428" s="4"/>
      <c r="D428" s="4"/>
    </row>
    <row r="429" spans="2:4">
      <c r="B429" s="4"/>
      <c r="C429" s="4"/>
      <c r="D429" s="4"/>
    </row>
    <row r="430" spans="2:4">
      <c r="B430" s="4"/>
      <c r="C430" s="4"/>
      <c r="D430" s="4"/>
    </row>
    <row r="431" spans="2:4">
      <c r="B431" s="4"/>
      <c r="C431" s="4"/>
      <c r="D431" s="4"/>
    </row>
    <row r="432" spans="2:4">
      <c r="B432" s="4"/>
      <c r="C432" s="4"/>
      <c r="D432" s="4"/>
    </row>
    <row r="433" spans="2:4">
      <c r="B433" s="4"/>
      <c r="C433" s="4"/>
      <c r="D433" s="4"/>
    </row>
    <row r="434" spans="2:4">
      <c r="B434" s="4"/>
      <c r="C434" s="4"/>
      <c r="D434" s="4"/>
    </row>
    <row r="435" spans="2:4">
      <c r="B435" s="4"/>
      <c r="C435" s="4"/>
      <c r="D435" s="4"/>
    </row>
    <row r="436" spans="2:4">
      <c r="B436" s="4"/>
      <c r="C436" s="4"/>
      <c r="D436" s="4"/>
    </row>
    <row r="437" spans="2:4">
      <c r="B437" s="4"/>
      <c r="C437" s="4"/>
      <c r="D437" s="4"/>
    </row>
    <row r="438" spans="2:4">
      <c r="B438" s="4"/>
      <c r="C438" s="4"/>
      <c r="D438" s="4"/>
    </row>
    <row r="439" spans="2:4">
      <c r="B439" s="4"/>
      <c r="C439" s="4"/>
      <c r="D439" s="4"/>
    </row>
    <row r="440" spans="2:4">
      <c r="B440" s="4"/>
      <c r="C440" s="4"/>
      <c r="D440" s="4"/>
    </row>
    <row r="441" spans="2:4">
      <c r="B441" s="4"/>
      <c r="C441" s="4"/>
      <c r="D441" s="4"/>
    </row>
    <row r="442" spans="2:4">
      <c r="B442" s="4"/>
      <c r="C442" s="4"/>
      <c r="D442" s="4"/>
    </row>
    <row r="443" spans="2:4">
      <c r="B443" s="4"/>
      <c r="C443" s="4"/>
      <c r="D443" s="4"/>
    </row>
    <row r="444" spans="2:4">
      <c r="B444" s="4"/>
      <c r="C444" s="4"/>
      <c r="D444" s="4"/>
    </row>
    <row r="445" spans="2:4">
      <c r="B445" s="4"/>
      <c r="C445" s="4"/>
      <c r="D445" s="4"/>
    </row>
    <row r="446" spans="2:4">
      <c r="B446" s="4"/>
      <c r="C446" s="4"/>
      <c r="D446" s="4"/>
    </row>
    <row r="447" spans="2:4">
      <c r="B447" s="4"/>
      <c r="C447" s="4"/>
      <c r="D447" s="4"/>
    </row>
    <row r="448" spans="2:4">
      <c r="B448" s="4"/>
      <c r="C448" s="4"/>
      <c r="D448" s="4"/>
    </row>
    <row r="449" spans="2:4">
      <c r="B449" s="4"/>
      <c r="C449" s="4"/>
      <c r="D449" s="4"/>
    </row>
    <row r="450" spans="2:4">
      <c r="B450" s="4"/>
      <c r="C450" s="4"/>
      <c r="D450" s="4"/>
    </row>
    <row r="451" spans="2:4">
      <c r="B451" s="4"/>
      <c r="C451" s="4"/>
      <c r="D451" s="4"/>
    </row>
    <row r="452" spans="2:4">
      <c r="B452" s="4"/>
      <c r="C452" s="4"/>
      <c r="D452" s="4"/>
    </row>
    <row r="453" spans="2:4">
      <c r="B453" s="4"/>
      <c r="C453" s="4"/>
      <c r="D453" s="4"/>
    </row>
    <row r="454" spans="2:4">
      <c r="B454" s="4"/>
      <c r="C454" s="4"/>
      <c r="D454" s="4"/>
    </row>
    <row r="455" spans="2:4">
      <c r="B455" s="4"/>
      <c r="C455" s="4"/>
      <c r="D455" s="4"/>
    </row>
    <row r="456" spans="2:4">
      <c r="B456" s="4"/>
      <c r="C456" s="4"/>
      <c r="D456" s="4"/>
    </row>
    <row r="457" spans="2:4">
      <c r="B457" s="4"/>
      <c r="C457" s="4"/>
      <c r="D457" s="4"/>
    </row>
    <row r="458" spans="2:4">
      <c r="B458" s="4"/>
      <c r="C458" s="4"/>
      <c r="D458" s="4"/>
    </row>
    <row r="459" spans="2:4">
      <c r="B459" s="4"/>
      <c r="C459" s="4"/>
      <c r="D459" s="4"/>
    </row>
    <row r="460" spans="2:4">
      <c r="B460" s="4"/>
      <c r="C460" s="4"/>
      <c r="D460" s="4"/>
    </row>
    <row r="461" spans="2:4">
      <c r="B461" s="4"/>
      <c r="C461" s="4"/>
      <c r="D461" s="4"/>
    </row>
    <row r="462" spans="2:4">
      <c r="B462" s="4"/>
      <c r="C462" s="4"/>
      <c r="D462" s="4"/>
    </row>
    <row r="463" spans="2:4">
      <c r="B463" s="4"/>
      <c r="C463" s="4"/>
      <c r="D463" s="4"/>
    </row>
    <row r="464" spans="2:4">
      <c r="B464" s="4"/>
      <c r="C464" s="4"/>
      <c r="D464" s="4"/>
    </row>
    <row r="465" spans="2:4">
      <c r="B465" s="4"/>
      <c r="C465" s="4"/>
      <c r="D465" s="4"/>
    </row>
    <row r="466" spans="2:4">
      <c r="B466" s="4"/>
      <c r="C466" s="4"/>
      <c r="D466" s="4"/>
    </row>
    <row r="467" spans="2:4">
      <c r="B467" s="4"/>
      <c r="C467" s="4"/>
      <c r="D467" s="4"/>
    </row>
    <row r="468" spans="2:4">
      <c r="B468" s="4"/>
      <c r="C468" s="4"/>
      <c r="D468" s="4"/>
    </row>
    <row r="469" spans="2:4">
      <c r="B469" s="4"/>
      <c r="C469" s="4"/>
      <c r="D469" s="4"/>
    </row>
    <row r="470" spans="2:4">
      <c r="B470" s="4"/>
      <c r="C470" s="4"/>
      <c r="D470" s="4"/>
    </row>
    <row r="471" spans="2:4">
      <c r="B471" s="4"/>
      <c r="C471" s="4"/>
      <c r="D471" s="4"/>
    </row>
    <row r="472" spans="2:4">
      <c r="B472" s="4"/>
      <c r="C472" s="4"/>
      <c r="D472" s="4"/>
    </row>
    <row r="473" spans="2:4">
      <c r="B473" s="4"/>
      <c r="C473" s="4"/>
      <c r="D473" s="4"/>
    </row>
    <row r="474" spans="2:4">
      <c r="B474" s="4"/>
      <c r="C474" s="4"/>
      <c r="D474" s="4"/>
    </row>
    <row r="475" spans="2:4">
      <c r="B475" s="4"/>
      <c r="C475" s="4"/>
      <c r="D475" s="4"/>
    </row>
    <row r="476" spans="2:4">
      <c r="B476" s="4"/>
      <c r="C476" s="4"/>
      <c r="D476" s="4"/>
    </row>
    <row r="477" spans="2:4">
      <c r="B477" s="4"/>
      <c r="C477" s="4"/>
      <c r="D477" s="4"/>
    </row>
    <row r="478" spans="2:4">
      <c r="B478" s="4"/>
      <c r="C478" s="4"/>
      <c r="D478" s="4"/>
    </row>
    <row r="479" spans="2:4">
      <c r="B479" s="4"/>
      <c r="C479" s="4"/>
      <c r="D479" s="4"/>
    </row>
    <row r="480" spans="2:4">
      <c r="B480" s="4"/>
      <c r="C480" s="4"/>
      <c r="D480" s="4"/>
    </row>
    <row r="481" spans="2:4">
      <c r="B481" s="4"/>
      <c r="C481" s="4"/>
      <c r="D481" s="4"/>
    </row>
    <row r="482" spans="2:4">
      <c r="B482" s="4"/>
      <c r="C482" s="4"/>
      <c r="D482" s="4"/>
    </row>
    <row r="483" spans="2:4">
      <c r="B483" s="4"/>
      <c r="C483" s="4"/>
      <c r="D483" s="4"/>
    </row>
    <row r="484" spans="2:4">
      <c r="B484" s="4"/>
      <c r="C484" s="4"/>
      <c r="D484" s="4"/>
    </row>
    <row r="485" spans="2:4">
      <c r="B485" s="4"/>
      <c r="C485" s="4"/>
      <c r="D485" s="4"/>
    </row>
    <row r="486" spans="2:4">
      <c r="B486" s="4"/>
      <c r="C486" s="4"/>
      <c r="D486" s="4"/>
    </row>
    <row r="487" spans="2:4">
      <c r="B487" s="4"/>
      <c r="C487" s="4"/>
      <c r="D487" s="4"/>
    </row>
    <row r="488" spans="2:4">
      <c r="B488" s="4"/>
      <c r="C488" s="4"/>
      <c r="D488" s="4"/>
    </row>
    <row r="489" spans="2:4">
      <c r="B489" s="4"/>
      <c r="C489" s="4"/>
      <c r="D489" s="4"/>
    </row>
    <row r="490" spans="2:4">
      <c r="B490" s="4"/>
      <c r="C490" s="4"/>
      <c r="D490" s="4"/>
    </row>
    <row r="491" spans="2:4">
      <c r="B491" s="4"/>
      <c r="C491" s="4"/>
      <c r="D491" s="4"/>
    </row>
    <row r="492" spans="2:4">
      <c r="B492" s="4"/>
      <c r="C492" s="4"/>
      <c r="D492" s="4"/>
    </row>
    <row r="493" spans="2:4">
      <c r="B493" s="4"/>
      <c r="C493" s="4"/>
      <c r="D493" s="4"/>
    </row>
    <row r="494" spans="2:4">
      <c r="B494" s="4"/>
      <c r="C494" s="4"/>
      <c r="D494" s="4"/>
    </row>
    <row r="495" spans="2:4">
      <c r="B495" s="4"/>
      <c r="C495" s="4"/>
      <c r="D495" s="4"/>
    </row>
    <row r="496" spans="2:4">
      <c r="B496" s="4"/>
      <c r="C496" s="4"/>
      <c r="D496" s="4"/>
    </row>
    <row r="497" spans="2:4">
      <c r="B497" s="4"/>
      <c r="C497" s="4"/>
      <c r="D497" s="4"/>
    </row>
    <row r="498" spans="2:4">
      <c r="B498" s="4"/>
      <c r="C498" s="4"/>
      <c r="D498" s="4"/>
    </row>
    <row r="499" spans="2:4">
      <c r="B499" s="4"/>
      <c r="C499" s="4"/>
      <c r="D499" s="4"/>
    </row>
    <row r="500" spans="2:4">
      <c r="B500" s="4"/>
      <c r="C500" s="4"/>
      <c r="D500" s="4"/>
    </row>
    <row r="501" spans="2:4">
      <c r="B501" s="4"/>
      <c r="C501" s="4"/>
      <c r="D501" s="4"/>
    </row>
    <row r="502" spans="2:4">
      <c r="B502" s="4"/>
      <c r="C502" s="4"/>
      <c r="D502" s="4"/>
    </row>
    <row r="503" spans="2:4">
      <c r="B503" s="4"/>
      <c r="C503" s="4"/>
      <c r="D503" s="4"/>
    </row>
    <row r="504" spans="2:4">
      <c r="B504" s="4"/>
      <c r="C504" s="4"/>
      <c r="D504" s="4"/>
    </row>
    <row r="505" spans="2:4">
      <c r="B505" s="4"/>
      <c r="C505" s="4"/>
      <c r="D505" s="4"/>
    </row>
    <row r="506" spans="2:4">
      <c r="B506" s="4"/>
      <c r="C506" s="4"/>
      <c r="D506" s="4"/>
    </row>
    <row r="507" spans="2:4">
      <c r="B507" s="4"/>
      <c r="C507" s="4"/>
      <c r="D507" s="4"/>
    </row>
    <row r="508" spans="2:4">
      <c r="B508" s="4"/>
      <c r="C508" s="4"/>
      <c r="D508" s="4"/>
    </row>
    <row r="509" spans="2:4">
      <c r="B509" s="4"/>
      <c r="C509" s="4"/>
      <c r="D509" s="4"/>
    </row>
    <row r="510" spans="2:4">
      <c r="B510" s="4"/>
      <c r="C510" s="4"/>
      <c r="D510" s="4"/>
    </row>
    <row r="511" spans="2:4">
      <c r="B511" s="4"/>
      <c r="C511" s="4"/>
      <c r="D511" s="4"/>
    </row>
    <row r="512" spans="2:4">
      <c r="B512" s="4"/>
      <c r="C512" s="4"/>
      <c r="D512" s="4"/>
    </row>
    <row r="513" spans="2:4">
      <c r="B513" s="4"/>
      <c r="C513" s="4"/>
      <c r="D513" s="4"/>
    </row>
    <row r="514" spans="2:4">
      <c r="B514" s="4"/>
      <c r="C514" s="4"/>
      <c r="D514" s="4"/>
    </row>
    <row r="515" spans="2:4">
      <c r="B515" s="4"/>
      <c r="C515" s="4"/>
      <c r="D515" s="4"/>
    </row>
    <row r="516" spans="2:4">
      <c r="B516" s="4"/>
      <c r="C516" s="4"/>
      <c r="D516" s="4"/>
    </row>
    <row r="517" spans="2:4">
      <c r="B517" s="4"/>
      <c r="C517" s="4"/>
      <c r="D517" s="4"/>
    </row>
    <row r="518" spans="2:4">
      <c r="B518" s="4"/>
      <c r="C518" s="4"/>
      <c r="D518" s="4"/>
    </row>
    <row r="519" spans="2:4">
      <c r="B519" s="4"/>
      <c r="C519" s="4"/>
      <c r="D519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BD6F-1ACD-432A-B3C7-ED0E39F7F588}">
  <dimension ref="A1:N512"/>
  <sheetViews>
    <sheetView tabSelected="1" workbookViewId="0">
      <selection activeCell="A2" sqref="A2"/>
    </sheetView>
  </sheetViews>
  <sheetFormatPr defaultRowHeight="14.4"/>
  <cols>
    <col min="1" max="1" width="19.6640625" customWidth="1"/>
    <col min="2" max="2" width="42.5546875" customWidth="1"/>
    <col min="3" max="3" width="74.5546875" customWidth="1"/>
    <col min="4" max="4" width="19.44140625" customWidth="1"/>
    <col min="5" max="9" width="10.44140625" customWidth="1"/>
  </cols>
  <sheetData>
    <row r="1" spans="1:14" ht="15.6">
      <c r="A1" s="104" t="s">
        <v>492</v>
      </c>
      <c r="B1" s="104"/>
      <c r="C1" s="104"/>
      <c r="D1" s="104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5.6">
      <c r="A2" s="106" t="s">
        <v>493</v>
      </c>
      <c r="B2" s="104"/>
      <c r="C2" s="104"/>
      <c r="D2" s="104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5.6">
      <c r="A3" s="104"/>
      <c r="B3" s="104"/>
      <c r="C3" s="104"/>
      <c r="D3" s="104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ht="15.6">
      <c r="A4" s="104" t="s">
        <v>494</v>
      </c>
      <c r="B4" s="104"/>
      <c r="C4" s="104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ht="15.6">
      <c r="A5" s="104" t="s">
        <v>495</v>
      </c>
      <c r="B5" s="104"/>
      <c r="C5" s="104"/>
      <c r="D5" s="104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4" ht="15.6">
      <c r="A6" s="104" t="s">
        <v>496</v>
      </c>
      <c r="B6" s="104"/>
      <c r="C6" s="104"/>
      <c r="D6" s="104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4" ht="15.6">
      <c r="A7" s="104"/>
      <c r="B7" s="104"/>
      <c r="C7" s="104"/>
      <c r="D7" s="104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4" ht="15.6">
      <c r="A8" s="181" t="s">
        <v>1</v>
      </c>
      <c r="B8" s="181" t="s">
        <v>0</v>
      </c>
      <c r="C8" s="181" t="s">
        <v>497</v>
      </c>
      <c r="D8" s="182" t="s">
        <v>498</v>
      </c>
      <c r="E8" s="183" t="s">
        <v>499</v>
      </c>
      <c r="F8" s="183" t="s">
        <v>500</v>
      </c>
      <c r="G8" s="107"/>
      <c r="H8" s="105"/>
      <c r="I8" s="105"/>
      <c r="J8" s="105"/>
      <c r="K8" s="105"/>
      <c r="L8" s="105"/>
      <c r="M8" s="105"/>
      <c r="N8" s="105"/>
    </row>
    <row r="9" spans="1:14" ht="28.8">
      <c r="A9" s="184" t="s">
        <v>501</v>
      </c>
      <c r="B9" s="184" t="s">
        <v>502</v>
      </c>
      <c r="C9" s="185" t="s">
        <v>6</v>
      </c>
      <c r="D9" s="180">
        <f>Считыватели!D7</f>
        <v>115376.4</v>
      </c>
      <c r="E9" s="184">
        <v>50</v>
      </c>
      <c r="F9" s="180">
        <f>D9*E9</f>
        <v>5768820</v>
      </c>
      <c r="G9" s="107"/>
      <c r="H9" s="105"/>
      <c r="I9" s="105"/>
      <c r="J9" s="105"/>
      <c r="K9" s="105"/>
      <c r="L9" s="105"/>
      <c r="M9" s="105"/>
      <c r="N9" s="105"/>
    </row>
    <row r="10" spans="1:14" ht="43.2">
      <c r="A10" s="184" t="s">
        <v>503</v>
      </c>
      <c r="B10" s="184" t="s">
        <v>145</v>
      </c>
      <c r="C10" s="185" t="s">
        <v>146</v>
      </c>
      <c r="D10" s="180">
        <f>'Карты SEOS'!D6</f>
        <v>2786.4</v>
      </c>
      <c r="E10" s="186">
        <v>1000</v>
      </c>
      <c r="F10" s="180">
        <f>D10*E10</f>
        <v>2786400</v>
      </c>
      <c r="G10" s="105"/>
      <c r="H10" s="105"/>
      <c r="I10" s="105"/>
      <c r="J10" s="105"/>
      <c r="K10" s="105"/>
      <c r="L10" s="105"/>
      <c r="M10" s="105"/>
      <c r="N10" s="105"/>
    </row>
    <row r="11" spans="1:14" ht="15.6">
      <c r="A11" s="187"/>
      <c r="B11" s="187"/>
      <c r="C11" s="187"/>
      <c r="D11" s="187"/>
      <c r="E11" s="202" t="s">
        <v>504</v>
      </c>
      <c r="F11" s="203">
        <f>SUM(F9:F10)</f>
        <v>8555220</v>
      </c>
      <c r="G11" s="105"/>
      <c r="H11" s="105"/>
      <c r="I11" s="105"/>
      <c r="J11" s="105"/>
      <c r="K11" s="105"/>
      <c r="L11" s="105"/>
      <c r="M11" s="105"/>
      <c r="N11" s="105"/>
    </row>
    <row r="12" spans="1:14" ht="15.6">
      <c r="A12" s="104"/>
      <c r="B12" s="104"/>
      <c r="C12" s="104"/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</row>
    <row r="13" spans="1:14" ht="15.6">
      <c r="A13" s="104" t="s">
        <v>505</v>
      </c>
      <c r="B13" s="104"/>
      <c r="C13" s="104"/>
      <c r="D13" s="104"/>
      <c r="E13" s="105"/>
      <c r="F13" s="105"/>
      <c r="G13" s="105"/>
      <c r="H13" s="105"/>
      <c r="I13" s="105"/>
      <c r="J13" s="105"/>
      <c r="K13" s="105"/>
      <c r="L13" s="105"/>
      <c r="M13" s="105"/>
      <c r="N13" s="105"/>
    </row>
    <row r="14" spans="1:14" ht="15.6">
      <c r="A14" s="104" t="s">
        <v>506</v>
      </c>
      <c r="B14" s="104"/>
      <c r="C14" s="104"/>
      <c r="D14" s="104"/>
      <c r="E14" s="105"/>
      <c r="F14" s="105"/>
      <c r="G14" s="105"/>
      <c r="H14" s="105"/>
      <c r="I14" s="105"/>
      <c r="J14" s="105"/>
      <c r="K14" s="105"/>
      <c r="L14" s="105"/>
      <c r="M14" s="105"/>
      <c r="N14" s="105"/>
    </row>
    <row r="15" spans="1:14" ht="15.6">
      <c r="A15" s="104" t="s">
        <v>507</v>
      </c>
      <c r="B15" s="104"/>
      <c r="C15" s="104"/>
      <c r="D15" s="104"/>
      <c r="E15" s="105"/>
      <c r="F15" s="105"/>
      <c r="G15" s="105"/>
      <c r="H15" s="105"/>
      <c r="I15" s="105"/>
      <c r="J15" s="105"/>
      <c r="K15" s="105"/>
      <c r="L15" s="105"/>
      <c r="M15" s="105"/>
      <c r="N15" s="105"/>
    </row>
    <row r="16" spans="1:14" ht="15.6">
      <c r="A16" s="104" t="s">
        <v>508</v>
      </c>
      <c r="B16" s="104"/>
      <c r="C16" s="104"/>
      <c r="D16" s="104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spans="1:14" ht="15.6">
      <c r="A17" s="104"/>
      <c r="B17" s="104"/>
      <c r="C17" s="104"/>
      <c r="D17" s="104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pans="1:14" ht="15.6">
      <c r="A18" s="104" t="s">
        <v>509</v>
      </c>
      <c r="B18" s="104"/>
      <c r="C18" s="104"/>
      <c r="D18" s="104"/>
      <c r="E18" s="105"/>
      <c r="F18" s="105"/>
      <c r="G18" s="105"/>
      <c r="H18" s="105"/>
      <c r="I18" s="105"/>
      <c r="J18" s="105"/>
      <c r="K18" s="105"/>
      <c r="L18" s="105"/>
      <c r="M18" s="105"/>
      <c r="N18" s="105"/>
    </row>
    <row r="19" spans="1:14" ht="15.6">
      <c r="A19" s="104" t="s">
        <v>510</v>
      </c>
      <c r="B19" s="104"/>
      <c r="C19" s="104"/>
      <c r="D19" s="104"/>
      <c r="E19" s="105"/>
      <c r="F19" s="105"/>
      <c r="G19" s="105"/>
      <c r="H19" s="105"/>
      <c r="I19" s="105"/>
      <c r="J19" s="105"/>
      <c r="K19" s="105"/>
      <c r="L19" s="105"/>
      <c r="M19" s="105"/>
      <c r="N19" s="105"/>
    </row>
    <row r="20" spans="1:14" ht="15.6">
      <c r="A20" s="104" t="s">
        <v>511</v>
      </c>
      <c r="B20" s="104"/>
      <c r="C20" s="104"/>
      <c r="D20" s="104"/>
      <c r="E20" s="105"/>
      <c r="F20" s="105"/>
      <c r="G20" s="105"/>
      <c r="H20" s="105"/>
      <c r="I20" s="105"/>
      <c r="J20" s="105"/>
      <c r="K20" s="105"/>
      <c r="L20" s="105"/>
      <c r="M20" s="105"/>
      <c r="N20" s="105"/>
    </row>
    <row r="21" spans="1:14" ht="15.6">
      <c r="A21" s="181" t="s">
        <v>1</v>
      </c>
      <c r="B21" s="181" t="s">
        <v>0</v>
      </c>
      <c r="C21" s="181" t="s">
        <v>497</v>
      </c>
      <c r="D21" s="182" t="s">
        <v>498</v>
      </c>
      <c r="E21" s="183" t="s">
        <v>499</v>
      </c>
      <c r="F21" s="183" t="s">
        <v>500</v>
      </c>
      <c r="G21" s="105"/>
      <c r="H21" s="105"/>
      <c r="I21" s="105"/>
      <c r="J21" s="105"/>
      <c r="K21" s="105"/>
      <c r="L21" s="105"/>
      <c r="M21" s="105"/>
      <c r="N21" s="105"/>
    </row>
    <row r="22" spans="1:14" ht="43.2">
      <c r="A22" s="184" t="s">
        <v>649</v>
      </c>
      <c r="B22" s="184" t="s">
        <v>512</v>
      </c>
      <c r="C22" s="185" t="s">
        <v>18</v>
      </c>
      <c r="D22" s="180">
        <f>Считыватели!D27</f>
        <v>152301.6</v>
      </c>
      <c r="E22" s="184">
        <v>10</v>
      </c>
      <c r="F22" s="180">
        <f>D22*E22</f>
        <v>1523016</v>
      </c>
      <c r="G22" s="105"/>
      <c r="H22" s="105"/>
      <c r="I22" s="105"/>
      <c r="J22" s="105"/>
      <c r="K22" s="105"/>
      <c r="L22" s="105"/>
      <c r="M22" s="105"/>
      <c r="N22" s="105"/>
    </row>
    <row r="23" spans="1:14" ht="43.2">
      <c r="A23" s="188" t="s">
        <v>503</v>
      </c>
      <c r="B23" s="184" t="s">
        <v>145</v>
      </c>
      <c r="C23" s="185" t="s">
        <v>146</v>
      </c>
      <c r="D23" s="180">
        <f>'Карты SEOS'!D6</f>
        <v>2786.4</v>
      </c>
      <c r="E23" s="186">
        <v>1000</v>
      </c>
      <c r="F23" s="180">
        <f>D23*E23</f>
        <v>2786400</v>
      </c>
      <c r="G23" s="105"/>
      <c r="H23" s="105"/>
      <c r="I23" s="105"/>
      <c r="J23" s="105"/>
      <c r="K23" s="105"/>
      <c r="L23" s="105"/>
      <c r="M23" s="105"/>
      <c r="N23" s="105"/>
    </row>
    <row r="24" spans="1:14" ht="15.6">
      <c r="A24" s="187"/>
      <c r="B24" s="187"/>
      <c r="C24" s="187"/>
      <c r="D24" s="187"/>
      <c r="E24" s="202" t="s">
        <v>504</v>
      </c>
      <c r="F24" s="203">
        <f>SUM(F22:F23)</f>
        <v>4309416</v>
      </c>
      <c r="G24" s="105"/>
      <c r="H24" s="105"/>
      <c r="I24" s="105"/>
      <c r="J24" s="105"/>
      <c r="K24" s="105"/>
      <c r="L24" s="105"/>
      <c r="M24" s="105"/>
      <c r="N24" s="105"/>
    </row>
    <row r="25" spans="1:14" ht="15.6">
      <c r="A25" s="187"/>
      <c r="B25" s="187"/>
      <c r="C25" s="187"/>
      <c r="D25" s="187"/>
      <c r="E25" s="202"/>
      <c r="F25" s="204"/>
      <c r="G25" s="105"/>
      <c r="H25" s="105"/>
      <c r="I25" s="105"/>
      <c r="J25" s="105"/>
      <c r="K25" s="105"/>
      <c r="L25" s="105"/>
      <c r="M25" s="105"/>
      <c r="N25" s="105"/>
    </row>
    <row r="26" spans="1:14" ht="15.6">
      <c r="A26" s="104" t="s">
        <v>513</v>
      </c>
      <c r="B26" s="104"/>
      <c r="C26" s="104"/>
      <c r="D26" s="104"/>
      <c r="E26" s="105"/>
      <c r="F26" s="105"/>
      <c r="G26" s="105"/>
      <c r="H26" s="105"/>
      <c r="I26" s="105"/>
      <c r="J26" s="105"/>
      <c r="K26" s="105"/>
      <c r="L26" s="105"/>
      <c r="M26" s="105"/>
      <c r="N26" s="105"/>
    </row>
    <row r="27" spans="1:14" ht="15.6">
      <c r="A27" s="104" t="s">
        <v>514</v>
      </c>
      <c r="B27" s="104"/>
      <c r="C27" s="104"/>
      <c r="D27" s="104"/>
      <c r="E27" s="105"/>
      <c r="F27" s="105"/>
      <c r="G27" s="105"/>
      <c r="H27" s="105"/>
      <c r="I27" s="105"/>
      <c r="J27" s="105"/>
      <c r="K27" s="105"/>
      <c r="L27" s="105"/>
      <c r="M27" s="105"/>
      <c r="N27" s="105"/>
    </row>
    <row r="28" spans="1:14" ht="15.6">
      <c r="A28" s="181" t="s">
        <v>1</v>
      </c>
      <c r="B28" s="181" t="s">
        <v>0</v>
      </c>
      <c r="C28" s="181" t="s">
        <v>497</v>
      </c>
      <c r="D28" s="182" t="s">
        <v>498</v>
      </c>
      <c r="E28" s="183" t="s">
        <v>499</v>
      </c>
      <c r="F28" s="183" t="s">
        <v>500</v>
      </c>
      <c r="G28" s="105"/>
      <c r="H28" s="105"/>
      <c r="I28" s="105"/>
      <c r="J28" s="105"/>
      <c r="K28" s="105"/>
      <c r="L28" s="105"/>
      <c r="M28" s="105"/>
      <c r="N28" s="105"/>
    </row>
    <row r="29" spans="1:14" ht="28.8">
      <c r="A29" s="184" t="s">
        <v>650</v>
      </c>
      <c r="B29" s="184" t="s">
        <v>502</v>
      </c>
      <c r="C29" s="185" t="s">
        <v>6</v>
      </c>
      <c r="D29" s="180">
        <f>Считыватели!D7</f>
        <v>115376.4</v>
      </c>
      <c r="E29" s="184">
        <v>50</v>
      </c>
      <c r="F29" s="180">
        <f>D29*E29</f>
        <v>5768820</v>
      </c>
      <c r="G29" s="105"/>
      <c r="H29" s="105"/>
      <c r="I29" s="105"/>
      <c r="J29" s="105"/>
      <c r="K29" s="105"/>
      <c r="L29" s="105"/>
      <c r="M29" s="105"/>
      <c r="N29" s="105"/>
    </row>
    <row r="30" spans="1:14" ht="43.2">
      <c r="A30" s="188" t="s">
        <v>515</v>
      </c>
      <c r="B30" s="184" t="s">
        <v>149</v>
      </c>
      <c r="C30" s="185" t="s">
        <v>516</v>
      </c>
      <c r="D30" s="180">
        <f>'Карты SEOS'!D14</f>
        <v>5815.8</v>
      </c>
      <c r="E30" s="186">
        <v>200</v>
      </c>
      <c r="F30" s="180">
        <f>D30*E30</f>
        <v>1163160</v>
      </c>
      <c r="G30" s="105"/>
      <c r="H30" s="105"/>
      <c r="I30" s="105"/>
      <c r="J30" s="105"/>
      <c r="K30" s="105"/>
      <c r="L30" s="105"/>
      <c r="M30" s="105"/>
      <c r="N30" s="105"/>
    </row>
    <row r="31" spans="1:14" ht="15.6">
      <c r="A31" s="187"/>
      <c r="B31" s="187"/>
      <c r="C31" s="187"/>
      <c r="D31" s="187"/>
      <c r="E31" s="202" t="s">
        <v>504</v>
      </c>
      <c r="F31" s="203">
        <f>SUM(F29:F30)</f>
        <v>6931980</v>
      </c>
      <c r="G31" s="105"/>
      <c r="H31" s="105"/>
      <c r="I31" s="105"/>
      <c r="J31" s="105"/>
      <c r="K31" s="105"/>
      <c r="L31" s="105"/>
      <c r="M31" s="105"/>
      <c r="N31" s="105"/>
    </row>
    <row r="32" spans="1:14" ht="15.6">
      <c r="A32" s="104" t="s">
        <v>517</v>
      </c>
      <c r="B32" s="104"/>
      <c r="C32" s="104"/>
      <c r="D32" s="104"/>
      <c r="E32" s="105"/>
      <c r="F32" s="105"/>
      <c r="G32" s="105"/>
      <c r="H32" s="105"/>
      <c r="I32" s="105"/>
      <c r="J32" s="105"/>
      <c r="K32" s="105"/>
      <c r="L32" s="105"/>
      <c r="M32" s="105"/>
      <c r="N32" s="105"/>
    </row>
    <row r="33" spans="1:14" ht="15.6">
      <c r="A33" s="104"/>
      <c r="B33" s="104"/>
      <c r="C33" s="104"/>
      <c r="D33" s="104"/>
      <c r="E33" s="105"/>
      <c r="F33" s="105"/>
      <c r="G33" s="105"/>
      <c r="H33" s="105"/>
      <c r="I33" s="105"/>
      <c r="J33" s="105"/>
      <c r="K33" s="105"/>
      <c r="L33" s="105"/>
      <c r="M33" s="105"/>
      <c r="N33" s="105"/>
    </row>
    <row r="34" spans="1:14" ht="15.6">
      <c r="A34" s="104" t="s">
        <v>518</v>
      </c>
      <c r="B34" s="104"/>
      <c r="C34" s="104"/>
      <c r="D34" s="104"/>
      <c r="E34" s="105"/>
      <c r="F34" s="105"/>
      <c r="G34" s="105"/>
      <c r="H34" s="105"/>
      <c r="I34" s="105"/>
      <c r="J34" s="105"/>
      <c r="K34" s="105"/>
      <c r="L34" s="105"/>
      <c r="M34" s="105"/>
      <c r="N34" s="105"/>
    </row>
    <row r="35" spans="1:14" ht="15.6">
      <c r="A35" s="104" t="s">
        <v>519</v>
      </c>
      <c r="B35" s="104"/>
      <c r="C35" s="104"/>
      <c r="D35" s="104"/>
      <c r="E35" s="105"/>
      <c r="F35" s="105"/>
      <c r="G35" s="105"/>
      <c r="H35" s="105"/>
      <c r="I35" s="105"/>
      <c r="J35" s="105"/>
      <c r="K35" s="105"/>
      <c r="L35" s="105"/>
      <c r="M35" s="105"/>
      <c r="N35" s="105"/>
    </row>
    <row r="36" spans="1:14" ht="15.6">
      <c r="A36" s="104" t="s">
        <v>520</v>
      </c>
      <c r="B36" s="104"/>
      <c r="C36" s="104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</row>
    <row r="37" spans="1:14" ht="15.6">
      <c r="A37" s="181" t="s">
        <v>1</v>
      </c>
      <c r="B37" s="181" t="s">
        <v>0</v>
      </c>
      <c r="C37" s="181" t="s">
        <v>497</v>
      </c>
      <c r="D37" s="182" t="s">
        <v>498</v>
      </c>
      <c r="E37" s="105"/>
      <c r="F37" s="105"/>
      <c r="G37" s="105"/>
      <c r="H37" s="105"/>
      <c r="I37" s="105"/>
      <c r="J37" s="105"/>
      <c r="K37" s="105"/>
      <c r="L37" s="105"/>
      <c r="M37" s="105"/>
      <c r="N37" s="105"/>
    </row>
    <row r="38" spans="1:14" ht="43.2">
      <c r="A38" s="188" t="s">
        <v>521</v>
      </c>
      <c r="B38" s="184" t="s">
        <v>157</v>
      </c>
      <c r="C38" s="185" t="s">
        <v>522</v>
      </c>
      <c r="D38" s="203">
        <f>'Карты SEOS'!D16</f>
        <v>3823.2</v>
      </c>
      <c r="E38" s="105"/>
      <c r="F38" s="105"/>
      <c r="G38" s="105"/>
      <c r="H38" s="105"/>
      <c r="I38" s="105"/>
      <c r="J38" s="105"/>
      <c r="K38" s="105"/>
      <c r="L38" s="105"/>
      <c r="M38" s="105"/>
      <c r="N38" s="105"/>
    </row>
    <row r="39" spans="1:14" ht="15.6">
      <c r="A39" s="104"/>
      <c r="B39" s="104"/>
      <c r="C39" s="104"/>
      <c r="D39" s="104"/>
      <c r="E39" s="105"/>
      <c r="F39" s="105"/>
      <c r="G39" s="105"/>
      <c r="H39" s="105"/>
      <c r="I39" s="105"/>
      <c r="J39" s="105"/>
      <c r="K39" s="105"/>
      <c r="L39" s="105"/>
      <c r="M39" s="105"/>
      <c r="N39" s="105"/>
    </row>
    <row r="40" spans="1:14" ht="15.6">
      <c r="A40" s="104" t="s">
        <v>523</v>
      </c>
      <c r="B40" s="104"/>
      <c r="C40" s="104"/>
      <c r="D40" s="104"/>
      <c r="E40" s="105"/>
      <c r="F40" s="105"/>
      <c r="G40" s="105"/>
      <c r="H40" s="105"/>
      <c r="I40" s="105"/>
      <c r="J40" s="105"/>
      <c r="K40" s="105"/>
      <c r="L40" s="105"/>
      <c r="M40" s="105"/>
      <c r="N40" s="105"/>
    </row>
    <row r="41" spans="1:14" ht="15.6">
      <c r="A41" s="104"/>
      <c r="B41" s="104"/>
      <c r="C41" s="104"/>
      <c r="D41" s="104"/>
      <c r="E41" s="105"/>
      <c r="F41" s="105"/>
      <c r="G41" s="105"/>
      <c r="H41" s="105"/>
      <c r="I41" s="105"/>
      <c r="J41" s="105"/>
      <c r="K41" s="105"/>
      <c r="L41" s="105"/>
      <c r="M41" s="105"/>
      <c r="N41" s="105"/>
    </row>
    <row r="42" spans="1:14" ht="15.6">
      <c r="A42" s="104"/>
      <c r="B42" s="104"/>
      <c r="C42" s="104"/>
      <c r="D42" s="104"/>
      <c r="E42" s="105"/>
      <c r="F42" s="105"/>
      <c r="G42" s="105"/>
      <c r="H42" s="105"/>
      <c r="I42" s="105"/>
      <c r="J42" s="105"/>
      <c r="K42" s="105"/>
      <c r="L42" s="105"/>
      <c r="M42" s="105"/>
      <c r="N42" s="105"/>
    </row>
    <row r="43" spans="1:14" ht="15.6">
      <c r="A43" s="104"/>
      <c r="B43" s="104"/>
      <c r="C43" s="104"/>
      <c r="D43" s="104"/>
      <c r="E43" s="105"/>
      <c r="F43" s="105"/>
      <c r="G43" s="105"/>
      <c r="H43" s="105"/>
      <c r="I43" s="105"/>
      <c r="J43" s="105"/>
      <c r="K43" s="105"/>
      <c r="L43" s="105"/>
      <c r="M43" s="105"/>
      <c r="N43" s="105"/>
    </row>
    <row r="44" spans="1:14" ht="15.6">
      <c r="A44" s="104"/>
      <c r="B44" s="104"/>
      <c r="C44" s="104"/>
      <c r="D44" s="104"/>
      <c r="E44" s="105"/>
      <c r="F44" s="105"/>
      <c r="G44" s="105"/>
      <c r="H44" s="105"/>
      <c r="I44" s="105"/>
      <c r="J44" s="105"/>
      <c r="K44" s="105"/>
      <c r="L44" s="105"/>
      <c r="M44" s="105"/>
      <c r="N44" s="105"/>
    </row>
    <row r="45" spans="1:14" ht="15.6">
      <c r="A45" s="104"/>
      <c r="B45" s="104"/>
      <c r="C45" s="104"/>
      <c r="D45" s="104"/>
      <c r="E45" s="105"/>
      <c r="F45" s="105"/>
      <c r="G45" s="105"/>
      <c r="H45" s="105"/>
      <c r="I45" s="105"/>
      <c r="J45" s="105"/>
      <c r="K45" s="105"/>
      <c r="L45" s="105"/>
      <c r="M45" s="105"/>
      <c r="N45" s="105"/>
    </row>
    <row r="46" spans="1:14" ht="15.6">
      <c r="A46" s="104"/>
      <c r="B46" s="104"/>
      <c r="C46" s="104"/>
      <c r="D46" s="104"/>
      <c r="E46" s="105"/>
      <c r="F46" s="105"/>
      <c r="G46" s="105"/>
      <c r="H46" s="105"/>
      <c r="I46" s="105"/>
      <c r="J46" s="105"/>
      <c r="K46" s="105"/>
      <c r="L46" s="105"/>
      <c r="M46" s="105"/>
      <c r="N46" s="105"/>
    </row>
    <row r="47" spans="1:14" ht="15.6">
      <c r="A47" s="104"/>
      <c r="B47" s="104"/>
      <c r="C47" s="104"/>
      <c r="D47" s="104"/>
      <c r="E47" s="105"/>
      <c r="F47" s="105"/>
      <c r="G47" s="105"/>
      <c r="H47" s="105"/>
      <c r="I47" s="105"/>
      <c r="J47" s="105"/>
      <c r="K47" s="105"/>
      <c r="L47" s="105"/>
      <c r="M47" s="105"/>
      <c r="N47" s="105"/>
    </row>
    <row r="48" spans="1:14" ht="15.6">
      <c r="A48" s="104"/>
      <c r="B48" s="104"/>
      <c r="C48" s="104"/>
      <c r="D48" s="104"/>
      <c r="E48" s="105"/>
      <c r="F48" s="105"/>
      <c r="G48" s="105"/>
      <c r="H48" s="105"/>
      <c r="I48" s="105"/>
      <c r="J48" s="105"/>
      <c r="K48" s="105"/>
      <c r="L48" s="105"/>
      <c r="M48" s="105"/>
      <c r="N48" s="105"/>
    </row>
    <row r="49" spans="1:14" ht="15.6">
      <c r="A49" s="104"/>
      <c r="B49" s="104"/>
      <c r="C49" s="104"/>
      <c r="D49" s="104"/>
      <c r="E49" s="105"/>
      <c r="F49" s="105"/>
      <c r="G49" s="105"/>
      <c r="H49" s="105"/>
      <c r="I49" s="105"/>
      <c r="J49" s="105"/>
      <c r="K49" s="105"/>
      <c r="L49" s="105"/>
      <c r="M49" s="105"/>
      <c r="N49" s="105"/>
    </row>
    <row r="50" spans="1:14" ht="15.6">
      <c r="A50" s="104"/>
      <c r="B50" s="104"/>
      <c r="C50" s="104"/>
      <c r="D50" s="104"/>
      <c r="E50" s="105"/>
      <c r="F50" s="105"/>
      <c r="G50" s="105"/>
      <c r="H50" s="105"/>
      <c r="I50" s="105"/>
      <c r="J50" s="105"/>
      <c r="K50" s="105"/>
      <c r="L50" s="105"/>
      <c r="M50" s="105"/>
      <c r="N50" s="105"/>
    </row>
    <row r="51" spans="1:14" ht="15.6">
      <c r="A51" s="104"/>
      <c r="B51" s="104"/>
      <c r="C51" s="104"/>
      <c r="D51" s="104"/>
      <c r="E51" s="105"/>
      <c r="F51" s="105"/>
      <c r="G51" s="105"/>
      <c r="H51" s="105"/>
      <c r="I51" s="105"/>
      <c r="J51" s="105"/>
      <c r="K51" s="105"/>
      <c r="L51" s="105"/>
      <c r="M51" s="105"/>
      <c r="N51" s="105"/>
    </row>
    <row r="52" spans="1:14" ht="15.6">
      <c r="A52" s="104"/>
      <c r="B52" s="104"/>
      <c r="C52" s="104"/>
      <c r="D52" s="104"/>
      <c r="E52" s="105"/>
      <c r="F52" s="105"/>
      <c r="G52" s="105"/>
      <c r="H52" s="105"/>
      <c r="I52" s="105"/>
      <c r="J52" s="105"/>
      <c r="K52" s="105"/>
      <c r="L52" s="105"/>
      <c r="M52" s="105"/>
      <c r="N52" s="105"/>
    </row>
    <row r="53" spans="1:14" ht="15.6">
      <c r="A53" s="104"/>
      <c r="B53" s="104"/>
      <c r="C53" s="104"/>
      <c r="D53" s="104"/>
      <c r="E53" s="105"/>
      <c r="F53" s="105"/>
      <c r="G53" s="105"/>
      <c r="H53" s="105"/>
      <c r="I53" s="105"/>
      <c r="J53" s="105"/>
      <c r="K53" s="105"/>
      <c r="L53" s="105"/>
      <c r="M53" s="105"/>
      <c r="N53" s="105"/>
    </row>
    <row r="54" spans="1:14" ht="15.6">
      <c r="A54" s="104"/>
      <c r="B54" s="104"/>
      <c r="C54" s="104"/>
      <c r="D54" s="104"/>
      <c r="E54" s="105"/>
      <c r="F54" s="105"/>
      <c r="G54" s="105"/>
      <c r="H54" s="105"/>
      <c r="I54" s="105"/>
      <c r="J54" s="105"/>
      <c r="K54" s="105"/>
      <c r="L54" s="105"/>
      <c r="M54" s="105"/>
      <c r="N54" s="105"/>
    </row>
    <row r="55" spans="1:14" ht="15.6">
      <c r="A55" s="104"/>
      <c r="B55" s="104"/>
      <c r="C55" s="104"/>
      <c r="D55" s="104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4" ht="15.6">
      <c r="A56" s="104"/>
      <c r="B56" s="104"/>
      <c r="C56" s="104"/>
      <c r="D56" s="104"/>
      <c r="E56" s="105"/>
      <c r="F56" s="105"/>
      <c r="G56" s="105"/>
      <c r="H56" s="105"/>
      <c r="I56" s="105"/>
      <c r="J56" s="105"/>
      <c r="K56" s="105"/>
      <c r="L56" s="105"/>
      <c r="M56" s="105"/>
      <c r="N56" s="105"/>
    </row>
    <row r="57" spans="1:14" ht="15.6">
      <c r="A57" s="104"/>
      <c r="B57" s="104"/>
      <c r="C57" s="104"/>
      <c r="D57" s="104"/>
      <c r="E57" s="105"/>
      <c r="F57" s="105"/>
      <c r="G57" s="105"/>
      <c r="H57" s="105"/>
      <c r="I57" s="105"/>
      <c r="J57" s="105"/>
      <c r="K57" s="105"/>
      <c r="L57" s="105"/>
      <c r="M57" s="105"/>
      <c r="N57" s="105"/>
    </row>
    <row r="58" spans="1:14" ht="15.6">
      <c r="A58" s="104"/>
      <c r="B58" s="104"/>
      <c r="C58" s="104"/>
      <c r="D58" s="104"/>
      <c r="E58" s="105"/>
      <c r="F58" s="105"/>
      <c r="G58" s="105"/>
      <c r="H58" s="105"/>
      <c r="I58" s="105"/>
      <c r="J58" s="105"/>
      <c r="K58" s="105"/>
      <c r="L58" s="105"/>
      <c r="M58" s="105"/>
      <c r="N58" s="105"/>
    </row>
    <row r="59" spans="1:14" ht="15.6">
      <c r="A59" s="104"/>
      <c r="B59" s="104"/>
      <c r="C59" s="104"/>
      <c r="D59" s="104"/>
      <c r="E59" s="105"/>
      <c r="F59" s="105"/>
      <c r="G59" s="105"/>
      <c r="H59" s="105"/>
      <c r="I59" s="105"/>
      <c r="J59" s="105"/>
      <c r="K59" s="105"/>
      <c r="L59" s="105"/>
      <c r="M59" s="105"/>
      <c r="N59" s="105"/>
    </row>
    <row r="60" spans="1:14" ht="15.6">
      <c r="A60" s="104"/>
      <c r="B60" s="104"/>
      <c r="C60" s="104"/>
      <c r="D60" s="104"/>
      <c r="E60" s="105"/>
      <c r="F60" s="105"/>
      <c r="G60" s="105"/>
      <c r="H60" s="105"/>
      <c r="I60" s="105"/>
      <c r="J60" s="105"/>
      <c r="K60" s="105"/>
      <c r="L60" s="105"/>
      <c r="M60" s="105"/>
      <c r="N60" s="105"/>
    </row>
    <row r="61" spans="1:14" ht="15.6">
      <c r="A61" s="104"/>
      <c r="B61" s="104"/>
      <c r="C61" s="104"/>
      <c r="D61" s="104"/>
      <c r="E61" s="105"/>
      <c r="F61" s="105"/>
      <c r="G61" s="105"/>
      <c r="H61" s="105"/>
      <c r="I61" s="105"/>
      <c r="J61" s="105"/>
      <c r="K61" s="105"/>
      <c r="L61" s="105"/>
      <c r="M61" s="105"/>
      <c r="N61" s="105"/>
    </row>
    <row r="62" spans="1:14" ht="15.6">
      <c r="A62" s="104"/>
      <c r="B62" s="104"/>
      <c r="C62" s="104"/>
      <c r="D62" s="104"/>
      <c r="E62" s="105"/>
      <c r="F62" s="105"/>
      <c r="G62" s="105"/>
      <c r="H62" s="105"/>
      <c r="I62" s="105"/>
      <c r="J62" s="105"/>
      <c r="K62" s="105"/>
      <c r="L62" s="105"/>
      <c r="M62" s="105"/>
      <c r="N62" s="105"/>
    </row>
    <row r="63" spans="1:14" ht="15.6">
      <c r="A63" s="104"/>
      <c r="B63" s="104"/>
      <c r="C63" s="104"/>
      <c r="D63" s="104"/>
      <c r="E63" s="105"/>
      <c r="F63" s="105"/>
      <c r="G63" s="105"/>
      <c r="H63" s="105"/>
      <c r="I63" s="105"/>
      <c r="J63" s="105"/>
      <c r="K63" s="105"/>
      <c r="L63" s="105"/>
      <c r="M63" s="105"/>
      <c r="N63" s="105"/>
    </row>
    <row r="64" spans="1:14" ht="15.6">
      <c r="A64" s="104"/>
      <c r="B64" s="104"/>
      <c r="C64" s="104"/>
      <c r="D64" s="104"/>
      <c r="E64" s="105"/>
      <c r="F64" s="105"/>
      <c r="G64" s="105"/>
      <c r="H64" s="105"/>
      <c r="I64" s="105"/>
      <c r="J64" s="105"/>
      <c r="K64" s="105"/>
      <c r="L64" s="105"/>
      <c r="M64" s="105"/>
      <c r="N64" s="105"/>
    </row>
    <row r="65" spans="1:14" ht="15.6">
      <c r="A65" s="104"/>
      <c r="B65" s="104"/>
      <c r="C65" s="104"/>
      <c r="D65" s="104"/>
      <c r="E65" s="105"/>
      <c r="F65" s="105"/>
      <c r="G65" s="105"/>
      <c r="H65" s="105"/>
      <c r="I65" s="105"/>
      <c r="J65" s="105"/>
      <c r="K65" s="105"/>
      <c r="L65" s="105"/>
      <c r="M65" s="105"/>
      <c r="N65" s="105"/>
    </row>
    <row r="66" spans="1:14">
      <c r="B66" s="4"/>
      <c r="C66" s="4"/>
      <c r="D66" s="4"/>
    </row>
    <row r="67" spans="1:14">
      <c r="B67" s="4"/>
      <c r="C67" s="4"/>
      <c r="D67" s="4"/>
    </row>
    <row r="68" spans="1:14">
      <c r="B68" s="4"/>
      <c r="C68" s="4"/>
      <c r="D68" s="4"/>
    </row>
    <row r="69" spans="1:14">
      <c r="B69" s="4"/>
      <c r="C69" s="4"/>
      <c r="D69" s="4"/>
    </row>
    <row r="70" spans="1:14">
      <c r="B70" s="4"/>
      <c r="C70" s="4"/>
      <c r="D70" s="4"/>
    </row>
    <row r="71" spans="1:14">
      <c r="B71" s="4"/>
      <c r="C71" s="4"/>
      <c r="D71" s="4"/>
    </row>
    <row r="72" spans="1:14">
      <c r="B72" s="4"/>
      <c r="C72" s="4"/>
      <c r="D72" s="4"/>
    </row>
    <row r="73" spans="1:14">
      <c r="B73" s="4"/>
      <c r="C73" s="4"/>
      <c r="D73" s="4"/>
    </row>
    <row r="74" spans="1:14">
      <c r="B74" s="4"/>
      <c r="C74" s="4"/>
      <c r="D74" s="4"/>
    </row>
    <row r="75" spans="1:14">
      <c r="B75" s="4"/>
      <c r="C75" s="4"/>
      <c r="D75" s="4"/>
    </row>
    <row r="76" spans="1:14">
      <c r="B76" s="4"/>
      <c r="C76" s="4"/>
      <c r="D76" s="4"/>
    </row>
    <row r="77" spans="1:14">
      <c r="B77" s="4"/>
      <c r="C77" s="4"/>
      <c r="D77" s="4"/>
    </row>
    <row r="78" spans="1:14">
      <c r="B78" s="4"/>
      <c r="C78" s="4"/>
      <c r="D78" s="4"/>
    </row>
    <row r="79" spans="1:14">
      <c r="B79" s="4"/>
      <c r="C79" s="4"/>
      <c r="D79" s="4"/>
    </row>
    <row r="80" spans="1:14">
      <c r="B80" s="4"/>
      <c r="C80" s="4"/>
      <c r="D80" s="4"/>
    </row>
    <row r="81" spans="2:4">
      <c r="B81" s="4"/>
      <c r="C81" s="4"/>
      <c r="D81" s="4"/>
    </row>
    <row r="82" spans="2:4">
      <c r="B82" s="4"/>
      <c r="C82" s="4"/>
      <c r="D82" s="4"/>
    </row>
    <row r="83" spans="2:4">
      <c r="B83" s="4"/>
      <c r="C83" s="4"/>
      <c r="D83" s="4"/>
    </row>
    <row r="84" spans="2:4">
      <c r="B84" s="4"/>
      <c r="C84" s="4"/>
      <c r="D84" s="4"/>
    </row>
    <row r="85" spans="2:4">
      <c r="B85" s="4"/>
      <c r="C85" s="4"/>
      <c r="D85" s="4"/>
    </row>
    <row r="86" spans="2:4">
      <c r="B86" s="4"/>
      <c r="C86" s="4"/>
      <c r="D86" s="4"/>
    </row>
    <row r="87" spans="2:4">
      <c r="B87" s="4"/>
      <c r="C87" s="4"/>
      <c r="D87" s="4"/>
    </row>
    <row r="88" spans="2:4">
      <c r="B88" s="4"/>
      <c r="C88" s="4"/>
      <c r="D88" s="4"/>
    </row>
    <row r="89" spans="2:4">
      <c r="B89" s="4"/>
      <c r="C89" s="4"/>
      <c r="D89" s="4"/>
    </row>
    <row r="90" spans="2:4">
      <c r="B90" s="4"/>
      <c r="C90" s="4"/>
      <c r="D90" s="4"/>
    </row>
    <row r="91" spans="2:4">
      <c r="B91" s="4"/>
      <c r="C91" s="4"/>
      <c r="D91" s="4"/>
    </row>
    <row r="92" spans="2:4">
      <c r="B92" s="4"/>
      <c r="C92" s="4"/>
      <c r="D92" s="4"/>
    </row>
    <row r="93" spans="2:4">
      <c r="B93" s="4"/>
      <c r="C93" s="4"/>
      <c r="D93" s="4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2:4">
      <c r="B113" s="4"/>
      <c r="C113" s="4"/>
      <c r="D113" s="4"/>
    </row>
    <row r="114" spans="2:4">
      <c r="B114" s="4"/>
      <c r="C114" s="4"/>
      <c r="D114" s="4"/>
    </row>
    <row r="115" spans="2:4">
      <c r="B115" s="4"/>
      <c r="C115" s="4"/>
      <c r="D115" s="4"/>
    </row>
    <row r="116" spans="2:4">
      <c r="B116" s="4"/>
      <c r="C116" s="4"/>
      <c r="D116" s="4"/>
    </row>
    <row r="117" spans="2:4">
      <c r="B117" s="4"/>
      <c r="C117" s="4"/>
      <c r="D117" s="4"/>
    </row>
    <row r="118" spans="2:4">
      <c r="B118" s="4"/>
      <c r="C118" s="4"/>
      <c r="D118" s="4"/>
    </row>
    <row r="119" spans="2:4">
      <c r="B119" s="4"/>
      <c r="C119" s="4"/>
      <c r="D119" s="4"/>
    </row>
    <row r="120" spans="2:4">
      <c r="B120" s="4"/>
      <c r="C120" s="4"/>
      <c r="D120" s="4"/>
    </row>
    <row r="121" spans="2:4">
      <c r="B121" s="4"/>
      <c r="C121" s="4"/>
      <c r="D121" s="4"/>
    </row>
    <row r="122" spans="2:4">
      <c r="B122" s="4"/>
      <c r="C122" s="4"/>
      <c r="D122" s="4"/>
    </row>
    <row r="123" spans="2:4">
      <c r="B123" s="4"/>
      <c r="C123" s="4"/>
      <c r="D123" s="4"/>
    </row>
    <row r="124" spans="2:4">
      <c r="B124" s="4"/>
      <c r="C124" s="4"/>
      <c r="D124" s="4"/>
    </row>
    <row r="125" spans="2:4">
      <c r="B125" s="4"/>
      <c r="C125" s="4"/>
      <c r="D125" s="4"/>
    </row>
    <row r="126" spans="2:4">
      <c r="B126" s="4"/>
      <c r="C126" s="4"/>
      <c r="D126" s="4"/>
    </row>
    <row r="127" spans="2:4">
      <c r="B127" s="4"/>
      <c r="C127" s="4"/>
      <c r="D127" s="4"/>
    </row>
    <row r="128" spans="2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54" spans="2:4">
      <c r="B154" s="4"/>
      <c r="C154" s="4"/>
      <c r="D154" s="4"/>
    </row>
    <row r="155" spans="2:4">
      <c r="B155" s="4"/>
      <c r="C155" s="4"/>
      <c r="D155" s="4"/>
    </row>
    <row r="156" spans="2:4">
      <c r="B156" s="4"/>
      <c r="C156" s="4"/>
      <c r="D156" s="4"/>
    </row>
    <row r="157" spans="2:4">
      <c r="B157" s="4"/>
      <c r="C157" s="4"/>
      <c r="D157" s="4"/>
    </row>
    <row r="158" spans="2:4">
      <c r="B158" s="4"/>
      <c r="C158" s="4"/>
      <c r="D158" s="4"/>
    </row>
    <row r="159" spans="2:4">
      <c r="B159" s="4"/>
      <c r="C159" s="4"/>
      <c r="D159" s="4"/>
    </row>
    <row r="160" spans="2:4">
      <c r="B160" s="4"/>
      <c r="C160" s="4"/>
      <c r="D160" s="4"/>
    </row>
    <row r="161" spans="2:4">
      <c r="B161" s="4"/>
      <c r="C161" s="4"/>
      <c r="D161" s="4"/>
    </row>
    <row r="162" spans="2:4">
      <c r="B162" s="4"/>
      <c r="C162" s="4"/>
      <c r="D162" s="4"/>
    </row>
    <row r="163" spans="2:4">
      <c r="B163" s="4"/>
      <c r="C163" s="4"/>
      <c r="D163" s="4"/>
    </row>
    <row r="164" spans="2:4">
      <c r="B164" s="4"/>
      <c r="C164" s="4"/>
      <c r="D164" s="4"/>
    </row>
    <row r="165" spans="2:4">
      <c r="B165" s="4"/>
      <c r="C165" s="4"/>
      <c r="D165" s="4"/>
    </row>
    <row r="166" spans="2:4">
      <c r="B166" s="4"/>
      <c r="C166" s="4"/>
      <c r="D166" s="4"/>
    </row>
    <row r="167" spans="2:4">
      <c r="B167" s="4"/>
      <c r="C167" s="4"/>
      <c r="D167" s="4"/>
    </row>
    <row r="168" spans="2:4">
      <c r="B168" s="4"/>
      <c r="C168" s="4"/>
      <c r="D168" s="4"/>
    </row>
    <row r="169" spans="2:4">
      <c r="B169" s="4"/>
      <c r="C169" s="4"/>
      <c r="D169" s="4"/>
    </row>
    <row r="170" spans="2:4">
      <c r="B170" s="4"/>
      <c r="C170" s="4"/>
      <c r="D170" s="4"/>
    </row>
    <row r="171" spans="2:4">
      <c r="B171" s="4"/>
      <c r="C171" s="4"/>
      <c r="D171" s="4"/>
    </row>
    <row r="172" spans="2:4">
      <c r="B172" s="4"/>
      <c r="C172" s="4"/>
      <c r="D172" s="4"/>
    </row>
    <row r="173" spans="2:4">
      <c r="B173" s="4"/>
      <c r="C173" s="4"/>
      <c r="D173" s="4"/>
    </row>
    <row r="174" spans="2:4">
      <c r="B174" s="4"/>
      <c r="C174" s="4"/>
      <c r="D174" s="4"/>
    </row>
    <row r="175" spans="2:4">
      <c r="B175" s="4"/>
      <c r="C175" s="4"/>
      <c r="D175" s="4"/>
    </row>
    <row r="176" spans="2:4">
      <c r="B176" s="4"/>
      <c r="C176" s="4"/>
      <c r="D176" s="4"/>
    </row>
    <row r="177" spans="2:4">
      <c r="B177" s="4"/>
      <c r="C177" s="4"/>
      <c r="D177" s="4"/>
    </row>
    <row r="178" spans="2:4">
      <c r="B178" s="4"/>
      <c r="C178" s="4"/>
      <c r="D178" s="4"/>
    </row>
    <row r="179" spans="2:4">
      <c r="B179" s="4"/>
      <c r="C179" s="4"/>
      <c r="D179" s="4"/>
    </row>
    <row r="180" spans="2:4">
      <c r="B180" s="4"/>
      <c r="C180" s="4"/>
      <c r="D180" s="4"/>
    </row>
    <row r="181" spans="2:4">
      <c r="B181" s="4"/>
      <c r="C181" s="4"/>
      <c r="D181" s="4"/>
    </row>
    <row r="182" spans="2:4">
      <c r="B182" s="4"/>
      <c r="C182" s="4"/>
      <c r="D182" s="4"/>
    </row>
    <row r="183" spans="2:4">
      <c r="B183" s="4"/>
      <c r="C183" s="4"/>
      <c r="D183" s="4"/>
    </row>
    <row r="184" spans="2:4">
      <c r="B184" s="4"/>
      <c r="C184" s="4"/>
      <c r="D184" s="4"/>
    </row>
    <row r="185" spans="2:4">
      <c r="B185" s="4"/>
      <c r="C185" s="4"/>
      <c r="D185" s="4"/>
    </row>
    <row r="186" spans="2:4">
      <c r="B186" s="4"/>
      <c r="C186" s="4"/>
      <c r="D186" s="4"/>
    </row>
    <row r="187" spans="2:4">
      <c r="B187" s="4"/>
      <c r="C187" s="4"/>
      <c r="D187" s="4"/>
    </row>
    <row r="188" spans="2:4">
      <c r="B188" s="4"/>
      <c r="C188" s="4"/>
      <c r="D188" s="4"/>
    </row>
    <row r="189" spans="2:4">
      <c r="B189" s="4"/>
      <c r="C189" s="4"/>
      <c r="D189" s="4"/>
    </row>
    <row r="190" spans="2:4">
      <c r="B190" s="4"/>
      <c r="C190" s="4"/>
      <c r="D190" s="4"/>
    </row>
    <row r="191" spans="2:4">
      <c r="B191" s="4"/>
      <c r="C191" s="4"/>
      <c r="D191" s="4"/>
    </row>
    <row r="192" spans="2:4">
      <c r="B192" s="4"/>
      <c r="C192" s="4"/>
      <c r="D192" s="4"/>
    </row>
    <row r="193" spans="2:4">
      <c r="B193" s="4"/>
      <c r="C193" s="4"/>
      <c r="D193" s="4"/>
    </row>
    <row r="194" spans="2:4">
      <c r="B194" s="4"/>
      <c r="C194" s="4"/>
      <c r="D194" s="4"/>
    </row>
    <row r="195" spans="2:4">
      <c r="B195" s="4"/>
      <c r="C195" s="4"/>
      <c r="D195" s="4"/>
    </row>
    <row r="196" spans="2:4">
      <c r="B196" s="4"/>
      <c r="C196" s="4"/>
      <c r="D196" s="4"/>
    </row>
    <row r="197" spans="2:4">
      <c r="B197" s="4"/>
      <c r="C197" s="4"/>
      <c r="D197" s="4"/>
    </row>
    <row r="198" spans="2:4">
      <c r="B198" s="4"/>
      <c r="C198" s="4"/>
      <c r="D198" s="4"/>
    </row>
    <row r="199" spans="2:4">
      <c r="B199" s="4"/>
      <c r="C199" s="4"/>
      <c r="D199" s="4"/>
    </row>
    <row r="200" spans="2:4">
      <c r="B200" s="4"/>
      <c r="C200" s="4"/>
      <c r="D200" s="4"/>
    </row>
    <row r="201" spans="2:4">
      <c r="B201" s="4"/>
      <c r="C201" s="4"/>
      <c r="D201" s="4"/>
    </row>
    <row r="202" spans="2:4">
      <c r="B202" s="4"/>
      <c r="C202" s="4"/>
      <c r="D202" s="4"/>
    </row>
    <row r="203" spans="2:4">
      <c r="B203" s="4"/>
      <c r="C203" s="4"/>
      <c r="D203" s="4"/>
    </row>
    <row r="204" spans="2:4">
      <c r="B204" s="4"/>
      <c r="C204" s="4"/>
      <c r="D204" s="4"/>
    </row>
    <row r="205" spans="2:4">
      <c r="B205" s="4"/>
      <c r="C205" s="4"/>
      <c r="D205" s="4"/>
    </row>
    <row r="206" spans="2:4">
      <c r="B206" s="4"/>
      <c r="C206" s="4"/>
      <c r="D206" s="4"/>
    </row>
    <row r="207" spans="2:4">
      <c r="B207" s="4"/>
      <c r="C207" s="4"/>
      <c r="D207" s="4"/>
    </row>
    <row r="208" spans="2:4">
      <c r="B208" s="4"/>
      <c r="C208" s="4"/>
      <c r="D208" s="4"/>
    </row>
    <row r="209" spans="2:4">
      <c r="B209" s="4"/>
      <c r="C209" s="4"/>
      <c r="D209" s="4"/>
    </row>
    <row r="210" spans="2:4">
      <c r="B210" s="4"/>
      <c r="C210" s="4"/>
      <c r="D210" s="4"/>
    </row>
    <row r="211" spans="2:4">
      <c r="B211" s="4"/>
      <c r="C211" s="4"/>
      <c r="D211" s="4"/>
    </row>
    <row r="212" spans="2:4">
      <c r="B212" s="4"/>
      <c r="C212" s="4"/>
      <c r="D212" s="4"/>
    </row>
    <row r="213" spans="2:4">
      <c r="B213" s="4"/>
      <c r="C213" s="4"/>
      <c r="D213" s="4"/>
    </row>
    <row r="214" spans="2:4">
      <c r="B214" s="4"/>
      <c r="C214" s="4"/>
      <c r="D214" s="4"/>
    </row>
    <row r="215" spans="2:4">
      <c r="B215" s="4"/>
      <c r="C215" s="4"/>
      <c r="D215" s="4"/>
    </row>
    <row r="216" spans="2:4">
      <c r="B216" s="4"/>
      <c r="C216" s="4"/>
      <c r="D216" s="4"/>
    </row>
    <row r="217" spans="2:4">
      <c r="B217" s="4"/>
      <c r="C217" s="4"/>
      <c r="D217" s="4"/>
    </row>
    <row r="218" spans="2:4">
      <c r="B218" s="4"/>
      <c r="C218" s="4"/>
      <c r="D218" s="4"/>
    </row>
    <row r="219" spans="2:4">
      <c r="B219" s="4"/>
      <c r="C219" s="4"/>
      <c r="D219" s="4"/>
    </row>
    <row r="220" spans="2:4">
      <c r="B220" s="4"/>
      <c r="C220" s="4"/>
      <c r="D220" s="4"/>
    </row>
    <row r="221" spans="2:4">
      <c r="B221" s="4"/>
      <c r="C221" s="4"/>
      <c r="D221" s="4"/>
    </row>
    <row r="222" spans="2:4">
      <c r="B222" s="4"/>
      <c r="C222" s="4"/>
      <c r="D222" s="4"/>
    </row>
    <row r="223" spans="2:4">
      <c r="B223" s="4"/>
      <c r="C223" s="4"/>
      <c r="D223" s="4"/>
    </row>
    <row r="224" spans="2:4">
      <c r="B224" s="4"/>
      <c r="C224" s="4"/>
      <c r="D224" s="4"/>
    </row>
    <row r="225" spans="2:4">
      <c r="B225" s="4"/>
      <c r="C225" s="4"/>
      <c r="D225" s="4"/>
    </row>
    <row r="226" spans="2:4">
      <c r="B226" s="4"/>
      <c r="C226" s="4"/>
      <c r="D226" s="4"/>
    </row>
    <row r="227" spans="2:4">
      <c r="B227" s="4"/>
      <c r="C227" s="4"/>
      <c r="D227" s="4"/>
    </row>
    <row r="228" spans="2:4">
      <c r="B228" s="4"/>
      <c r="C228" s="4"/>
      <c r="D228" s="4"/>
    </row>
    <row r="229" spans="2:4">
      <c r="B229" s="4"/>
      <c r="C229" s="4"/>
      <c r="D229" s="4"/>
    </row>
    <row r="230" spans="2:4">
      <c r="B230" s="4"/>
      <c r="C230" s="4"/>
      <c r="D230" s="4"/>
    </row>
    <row r="231" spans="2:4">
      <c r="B231" s="4"/>
      <c r="C231" s="4"/>
      <c r="D231" s="4"/>
    </row>
    <row r="232" spans="2:4">
      <c r="B232" s="4"/>
      <c r="C232" s="4"/>
      <c r="D232" s="4"/>
    </row>
    <row r="233" spans="2:4">
      <c r="B233" s="4"/>
      <c r="C233" s="4"/>
      <c r="D233" s="4"/>
    </row>
    <row r="234" spans="2:4">
      <c r="B234" s="4"/>
      <c r="C234" s="4"/>
      <c r="D234" s="4"/>
    </row>
    <row r="235" spans="2:4">
      <c r="B235" s="4"/>
      <c r="C235" s="4"/>
      <c r="D235" s="4"/>
    </row>
    <row r="236" spans="2:4">
      <c r="B236" s="4"/>
      <c r="C236" s="4"/>
      <c r="D236" s="4"/>
    </row>
    <row r="237" spans="2:4">
      <c r="B237" s="4"/>
      <c r="C237" s="4"/>
      <c r="D237" s="4"/>
    </row>
    <row r="238" spans="2:4">
      <c r="B238" s="4"/>
      <c r="C238" s="4"/>
      <c r="D238" s="4"/>
    </row>
    <row r="239" spans="2:4">
      <c r="B239" s="4"/>
      <c r="C239" s="4"/>
      <c r="D239" s="4"/>
    </row>
    <row r="240" spans="2:4">
      <c r="B240" s="4"/>
      <c r="C240" s="4"/>
      <c r="D240" s="4"/>
    </row>
    <row r="241" spans="2:4">
      <c r="B241" s="4"/>
      <c r="C241" s="4"/>
      <c r="D241" s="4"/>
    </row>
    <row r="242" spans="2:4">
      <c r="B242" s="4"/>
      <c r="C242" s="4"/>
      <c r="D242" s="4"/>
    </row>
    <row r="243" spans="2:4">
      <c r="B243" s="4"/>
      <c r="C243" s="4"/>
      <c r="D243" s="4"/>
    </row>
    <row r="244" spans="2:4">
      <c r="B244" s="4"/>
      <c r="C244" s="4"/>
      <c r="D244" s="4"/>
    </row>
    <row r="245" spans="2:4">
      <c r="B245" s="4"/>
      <c r="C245" s="4"/>
      <c r="D245" s="4"/>
    </row>
    <row r="246" spans="2:4">
      <c r="B246" s="4"/>
      <c r="C246" s="4"/>
      <c r="D246" s="4"/>
    </row>
    <row r="247" spans="2:4">
      <c r="B247" s="4"/>
      <c r="C247" s="4"/>
      <c r="D247" s="4"/>
    </row>
    <row r="248" spans="2:4">
      <c r="B248" s="4"/>
      <c r="C248" s="4"/>
      <c r="D248" s="4"/>
    </row>
    <row r="249" spans="2:4">
      <c r="B249" s="4"/>
      <c r="C249" s="4"/>
      <c r="D249" s="4"/>
    </row>
    <row r="250" spans="2:4">
      <c r="B250" s="4"/>
      <c r="C250" s="4"/>
      <c r="D250" s="4"/>
    </row>
    <row r="251" spans="2:4">
      <c r="B251" s="4"/>
      <c r="C251" s="4"/>
      <c r="D251" s="4"/>
    </row>
    <row r="252" spans="2:4">
      <c r="B252" s="4"/>
      <c r="C252" s="4"/>
      <c r="D252" s="4"/>
    </row>
    <row r="253" spans="2:4">
      <c r="B253" s="4"/>
      <c r="C253" s="4"/>
      <c r="D253" s="4"/>
    </row>
    <row r="254" spans="2:4">
      <c r="B254" s="4"/>
      <c r="C254" s="4"/>
      <c r="D254" s="4"/>
    </row>
    <row r="255" spans="2:4">
      <c r="B255" s="4"/>
      <c r="C255" s="4"/>
      <c r="D255" s="4"/>
    </row>
    <row r="256" spans="2:4">
      <c r="B256" s="4"/>
      <c r="C256" s="4"/>
      <c r="D256" s="4"/>
    </row>
    <row r="257" spans="2:4">
      <c r="B257" s="4"/>
      <c r="C257" s="4"/>
      <c r="D257" s="4"/>
    </row>
    <row r="258" spans="2:4">
      <c r="B258" s="4"/>
      <c r="C258" s="4"/>
      <c r="D258" s="4"/>
    </row>
    <row r="259" spans="2:4">
      <c r="B259" s="4"/>
      <c r="C259" s="4"/>
      <c r="D259" s="4"/>
    </row>
    <row r="260" spans="2:4">
      <c r="B260" s="4"/>
      <c r="C260" s="4"/>
      <c r="D260" s="4"/>
    </row>
    <row r="261" spans="2:4">
      <c r="B261" s="4"/>
      <c r="C261" s="4"/>
      <c r="D261" s="4"/>
    </row>
    <row r="262" spans="2:4">
      <c r="B262" s="4"/>
      <c r="C262" s="4"/>
      <c r="D262" s="4"/>
    </row>
    <row r="263" spans="2:4">
      <c r="B263" s="4"/>
      <c r="C263" s="4"/>
      <c r="D263" s="4"/>
    </row>
    <row r="264" spans="2:4">
      <c r="B264" s="4"/>
      <c r="C264" s="4"/>
      <c r="D264" s="4"/>
    </row>
    <row r="265" spans="2:4">
      <c r="B265" s="4"/>
      <c r="C265" s="4"/>
      <c r="D265" s="4"/>
    </row>
    <row r="266" spans="2:4">
      <c r="B266" s="4"/>
      <c r="C266" s="4"/>
      <c r="D266" s="4"/>
    </row>
    <row r="267" spans="2:4">
      <c r="B267" s="4"/>
      <c r="C267" s="4"/>
      <c r="D267" s="4"/>
    </row>
    <row r="268" spans="2:4">
      <c r="B268" s="4"/>
      <c r="C268" s="4"/>
      <c r="D268" s="4"/>
    </row>
    <row r="269" spans="2:4">
      <c r="B269" s="4"/>
      <c r="C269" s="4"/>
      <c r="D269" s="4"/>
    </row>
    <row r="270" spans="2:4">
      <c r="B270" s="4"/>
      <c r="C270" s="4"/>
      <c r="D270" s="4"/>
    </row>
    <row r="271" spans="2:4">
      <c r="B271" s="4"/>
      <c r="C271" s="4"/>
      <c r="D271" s="4"/>
    </row>
    <row r="272" spans="2:4">
      <c r="B272" s="4"/>
      <c r="C272" s="4"/>
      <c r="D272" s="4"/>
    </row>
    <row r="273" spans="2:4">
      <c r="B273" s="4"/>
      <c r="C273" s="4"/>
      <c r="D273" s="4"/>
    </row>
    <row r="274" spans="2:4">
      <c r="B274" s="4"/>
      <c r="C274" s="4"/>
      <c r="D274" s="4"/>
    </row>
    <row r="275" spans="2:4">
      <c r="B275" s="4"/>
      <c r="C275" s="4"/>
      <c r="D275" s="4"/>
    </row>
    <row r="276" spans="2:4">
      <c r="B276" s="4"/>
      <c r="C276" s="4"/>
      <c r="D276" s="4"/>
    </row>
    <row r="277" spans="2:4">
      <c r="B277" s="4"/>
      <c r="C277" s="4"/>
      <c r="D277" s="4"/>
    </row>
    <row r="278" spans="2:4">
      <c r="B278" s="4"/>
      <c r="C278" s="4"/>
      <c r="D278" s="4"/>
    </row>
    <row r="279" spans="2:4">
      <c r="B279" s="4"/>
      <c r="C279" s="4"/>
      <c r="D279" s="4"/>
    </row>
    <row r="280" spans="2:4">
      <c r="B280" s="4"/>
      <c r="C280" s="4"/>
      <c r="D280" s="4"/>
    </row>
    <row r="281" spans="2:4">
      <c r="B281" s="4"/>
      <c r="C281" s="4"/>
      <c r="D281" s="4"/>
    </row>
    <row r="282" spans="2:4">
      <c r="B282" s="4"/>
      <c r="C282" s="4"/>
      <c r="D282" s="4"/>
    </row>
    <row r="283" spans="2:4">
      <c r="B283" s="4"/>
      <c r="C283" s="4"/>
      <c r="D283" s="4"/>
    </row>
    <row r="284" spans="2:4">
      <c r="B284" s="4"/>
      <c r="C284" s="4"/>
      <c r="D284" s="4"/>
    </row>
    <row r="285" spans="2:4">
      <c r="B285" s="4"/>
      <c r="C285" s="4"/>
      <c r="D285" s="4"/>
    </row>
    <row r="286" spans="2:4">
      <c r="B286" s="4"/>
      <c r="C286" s="4"/>
      <c r="D286" s="4"/>
    </row>
    <row r="287" spans="2:4">
      <c r="B287" s="4"/>
      <c r="C287" s="4"/>
      <c r="D287" s="4"/>
    </row>
    <row r="288" spans="2:4">
      <c r="B288" s="4"/>
      <c r="C288" s="4"/>
      <c r="D288" s="4"/>
    </row>
    <row r="289" spans="2:4">
      <c r="B289" s="4"/>
      <c r="C289" s="4"/>
      <c r="D289" s="4"/>
    </row>
    <row r="290" spans="2:4">
      <c r="B290" s="4"/>
      <c r="C290" s="4"/>
      <c r="D290" s="4"/>
    </row>
    <row r="291" spans="2:4">
      <c r="B291" s="4"/>
      <c r="C291" s="4"/>
      <c r="D291" s="4"/>
    </row>
    <row r="292" spans="2:4">
      <c r="B292" s="4"/>
      <c r="C292" s="4"/>
      <c r="D292" s="4"/>
    </row>
    <row r="293" spans="2:4">
      <c r="B293" s="4"/>
      <c r="C293" s="4"/>
      <c r="D293" s="4"/>
    </row>
    <row r="294" spans="2:4">
      <c r="B294" s="4"/>
      <c r="C294" s="4"/>
      <c r="D294" s="4"/>
    </row>
    <row r="295" spans="2:4">
      <c r="B295" s="4"/>
      <c r="C295" s="4"/>
      <c r="D295" s="4"/>
    </row>
    <row r="296" spans="2:4">
      <c r="B296" s="4"/>
      <c r="C296" s="4"/>
      <c r="D296" s="4"/>
    </row>
    <row r="297" spans="2:4">
      <c r="B297" s="4"/>
      <c r="C297" s="4"/>
      <c r="D297" s="4"/>
    </row>
    <row r="298" spans="2:4">
      <c r="B298" s="4"/>
      <c r="C298" s="4"/>
      <c r="D298" s="4"/>
    </row>
    <row r="299" spans="2:4">
      <c r="B299" s="4"/>
      <c r="C299" s="4"/>
      <c r="D299" s="4"/>
    </row>
    <row r="300" spans="2:4">
      <c r="B300" s="4"/>
      <c r="C300" s="4"/>
      <c r="D300" s="4"/>
    </row>
    <row r="301" spans="2:4">
      <c r="B301" s="4"/>
      <c r="C301" s="4"/>
      <c r="D301" s="4"/>
    </row>
    <row r="302" spans="2:4">
      <c r="B302" s="4"/>
      <c r="C302" s="4"/>
      <c r="D302" s="4"/>
    </row>
    <row r="303" spans="2:4">
      <c r="B303" s="4"/>
      <c r="C303" s="4"/>
      <c r="D303" s="4"/>
    </row>
    <row r="304" spans="2:4">
      <c r="B304" s="4"/>
      <c r="C304" s="4"/>
      <c r="D304" s="4"/>
    </row>
    <row r="305" spans="2:4">
      <c r="B305" s="4"/>
      <c r="C305" s="4"/>
      <c r="D305" s="4"/>
    </row>
    <row r="306" spans="2:4">
      <c r="B306" s="4"/>
      <c r="C306" s="4"/>
      <c r="D306" s="4"/>
    </row>
    <row r="307" spans="2:4">
      <c r="B307" s="4"/>
      <c r="C307" s="4"/>
      <c r="D307" s="4"/>
    </row>
    <row r="308" spans="2:4">
      <c r="B308" s="4"/>
      <c r="C308" s="4"/>
      <c r="D308" s="4"/>
    </row>
    <row r="309" spans="2:4">
      <c r="B309" s="4"/>
      <c r="C309" s="4"/>
      <c r="D309" s="4"/>
    </row>
    <row r="310" spans="2:4">
      <c r="B310" s="4"/>
      <c r="C310" s="4"/>
      <c r="D310" s="4"/>
    </row>
    <row r="311" spans="2:4">
      <c r="B311" s="4"/>
      <c r="C311" s="4"/>
      <c r="D311" s="4"/>
    </row>
    <row r="312" spans="2:4">
      <c r="B312" s="4"/>
      <c r="C312" s="4"/>
      <c r="D312" s="4"/>
    </row>
    <row r="313" spans="2:4">
      <c r="B313" s="4"/>
      <c r="C313" s="4"/>
      <c r="D313" s="4"/>
    </row>
    <row r="314" spans="2:4">
      <c r="B314" s="4"/>
      <c r="C314" s="4"/>
      <c r="D314" s="4"/>
    </row>
    <row r="315" spans="2:4">
      <c r="B315" s="4"/>
      <c r="C315" s="4"/>
      <c r="D315" s="4"/>
    </row>
    <row r="316" spans="2:4">
      <c r="B316" s="4"/>
      <c r="C316" s="4"/>
      <c r="D316" s="4"/>
    </row>
    <row r="317" spans="2:4">
      <c r="B317" s="4"/>
      <c r="C317" s="4"/>
      <c r="D317" s="4"/>
    </row>
    <row r="318" spans="2:4">
      <c r="B318" s="4"/>
      <c r="C318" s="4"/>
      <c r="D318" s="4"/>
    </row>
    <row r="319" spans="2:4">
      <c r="B319" s="4"/>
      <c r="C319" s="4"/>
      <c r="D319" s="4"/>
    </row>
    <row r="320" spans="2:4">
      <c r="B320" s="4"/>
      <c r="C320" s="4"/>
      <c r="D320" s="4"/>
    </row>
    <row r="321" spans="2:4">
      <c r="B321" s="4"/>
      <c r="C321" s="4"/>
      <c r="D321" s="4"/>
    </row>
    <row r="322" spans="2:4">
      <c r="B322" s="4"/>
      <c r="C322" s="4"/>
      <c r="D322" s="4"/>
    </row>
    <row r="323" spans="2:4">
      <c r="B323" s="4"/>
      <c r="C323" s="4"/>
      <c r="D323" s="4"/>
    </row>
    <row r="324" spans="2:4">
      <c r="B324" s="4"/>
      <c r="C324" s="4"/>
      <c r="D324" s="4"/>
    </row>
    <row r="325" spans="2:4">
      <c r="B325" s="4"/>
      <c r="C325" s="4"/>
      <c r="D325" s="4"/>
    </row>
    <row r="326" spans="2:4">
      <c r="B326" s="4"/>
      <c r="C326" s="4"/>
      <c r="D326" s="4"/>
    </row>
    <row r="327" spans="2:4">
      <c r="B327" s="4"/>
      <c r="C327" s="4"/>
      <c r="D327" s="4"/>
    </row>
    <row r="328" spans="2:4">
      <c r="B328" s="4"/>
      <c r="C328" s="4"/>
      <c r="D328" s="4"/>
    </row>
    <row r="329" spans="2:4">
      <c r="B329" s="4"/>
      <c r="C329" s="4"/>
      <c r="D329" s="4"/>
    </row>
    <row r="330" spans="2:4">
      <c r="B330" s="4"/>
      <c r="C330" s="4"/>
      <c r="D330" s="4"/>
    </row>
    <row r="331" spans="2:4">
      <c r="B331" s="4"/>
      <c r="C331" s="4"/>
      <c r="D331" s="4"/>
    </row>
    <row r="332" spans="2:4">
      <c r="B332" s="4"/>
      <c r="C332" s="4"/>
      <c r="D332" s="4"/>
    </row>
    <row r="333" spans="2:4">
      <c r="B333" s="4"/>
      <c r="C333" s="4"/>
      <c r="D333" s="4"/>
    </row>
    <row r="334" spans="2:4">
      <c r="B334" s="4"/>
      <c r="C334" s="4"/>
      <c r="D334" s="4"/>
    </row>
    <row r="335" spans="2:4">
      <c r="B335" s="4"/>
      <c r="C335" s="4"/>
      <c r="D335" s="4"/>
    </row>
    <row r="336" spans="2:4">
      <c r="B336" s="4"/>
      <c r="C336" s="4"/>
      <c r="D336" s="4"/>
    </row>
    <row r="337" spans="2:4">
      <c r="B337" s="4"/>
      <c r="C337" s="4"/>
      <c r="D337" s="4"/>
    </row>
    <row r="338" spans="2:4">
      <c r="B338" s="4"/>
      <c r="C338" s="4"/>
      <c r="D338" s="4"/>
    </row>
    <row r="339" spans="2:4">
      <c r="B339" s="4"/>
      <c r="C339" s="4"/>
      <c r="D339" s="4"/>
    </row>
    <row r="340" spans="2:4">
      <c r="B340" s="4"/>
      <c r="C340" s="4"/>
      <c r="D340" s="4"/>
    </row>
    <row r="341" spans="2:4">
      <c r="B341" s="4"/>
      <c r="C341" s="4"/>
      <c r="D341" s="4"/>
    </row>
    <row r="342" spans="2:4">
      <c r="B342" s="4"/>
      <c r="C342" s="4"/>
      <c r="D342" s="4"/>
    </row>
    <row r="343" spans="2:4">
      <c r="B343" s="4"/>
      <c r="C343" s="4"/>
      <c r="D343" s="4"/>
    </row>
    <row r="344" spans="2:4">
      <c r="B344" s="4"/>
      <c r="C344" s="4"/>
      <c r="D344" s="4"/>
    </row>
    <row r="345" spans="2:4">
      <c r="B345" s="4"/>
      <c r="C345" s="4"/>
      <c r="D345" s="4"/>
    </row>
    <row r="346" spans="2:4">
      <c r="B346" s="4"/>
      <c r="C346" s="4"/>
      <c r="D346" s="4"/>
    </row>
    <row r="347" spans="2:4">
      <c r="B347" s="4"/>
      <c r="C347" s="4"/>
      <c r="D347" s="4"/>
    </row>
    <row r="348" spans="2:4">
      <c r="B348" s="4"/>
      <c r="C348" s="4"/>
      <c r="D348" s="4"/>
    </row>
    <row r="349" spans="2:4">
      <c r="B349" s="4"/>
      <c r="C349" s="4"/>
      <c r="D349" s="4"/>
    </row>
    <row r="350" spans="2:4">
      <c r="B350" s="4"/>
      <c r="C350" s="4"/>
      <c r="D350" s="4"/>
    </row>
    <row r="351" spans="2:4">
      <c r="B351" s="4"/>
      <c r="C351" s="4"/>
      <c r="D351" s="4"/>
    </row>
    <row r="352" spans="2:4">
      <c r="B352" s="4"/>
      <c r="C352" s="4"/>
      <c r="D352" s="4"/>
    </row>
    <row r="353" spans="2:4">
      <c r="B353" s="4"/>
      <c r="C353" s="4"/>
      <c r="D353" s="4"/>
    </row>
    <row r="354" spans="2:4">
      <c r="B354" s="4"/>
      <c r="C354" s="4"/>
      <c r="D354" s="4"/>
    </row>
    <row r="355" spans="2:4">
      <c r="B355" s="4"/>
      <c r="C355" s="4"/>
      <c r="D355" s="4"/>
    </row>
    <row r="356" spans="2:4">
      <c r="B356" s="4"/>
      <c r="C356" s="4"/>
      <c r="D356" s="4"/>
    </row>
    <row r="357" spans="2:4">
      <c r="B357" s="4"/>
      <c r="C357" s="4"/>
      <c r="D357" s="4"/>
    </row>
    <row r="358" spans="2:4">
      <c r="B358" s="4"/>
      <c r="C358" s="4"/>
      <c r="D358" s="4"/>
    </row>
    <row r="359" spans="2:4">
      <c r="B359" s="4"/>
      <c r="C359" s="4"/>
      <c r="D359" s="4"/>
    </row>
    <row r="360" spans="2:4">
      <c r="B360" s="4"/>
      <c r="C360" s="4"/>
      <c r="D360" s="4"/>
    </row>
    <row r="361" spans="2:4">
      <c r="B361" s="4"/>
      <c r="C361" s="4"/>
      <c r="D361" s="4"/>
    </row>
    <row r="362" spans="2:4">
      <c r="B362" s="4"/>
      <c r="C362" s="4"/>
      <c r="D362" s="4"/>
    </row>
    <row r="363" spans="2:4">
      <c r="B363" s="4"/>
      <c r="C363" s="4"/>
      <c r="D363" s="4"/>
    </row>
    <row r="364" spans="2:4">
      <c r="B364" s="4"/>
      <c r="C364" s="4"/>
      <c r="D364" s="4"/>
    </row>
    <row r="365" spans="2:4">
      <c r="B365" s="4"/>
      <c r="C365" s="4"/>
      <c r="D365" s="4"/>
    </row>
    <row r="366" spans="2:4">
      <c r="B366" s="4"/>
      <c r="C366" s="4"/>
      <c r="D366" s="4"/>
    </row>
    <row r="367" spans="2:4">
      <c r="B367" s="4"/>
      <c r="C367" s="4"/>
      <c r="D367" s="4"/>
    </row>
    <row r="368" spans="2:4">
      <c r="B368" s="4"/>
      <c r="C368" s="4"/>
      <c r="D368" s="4"/>
    </row>
    <row r="369" spans="2:4">
      <c r="B369" s="4"/>
      <c r="C369" s="4"/>
      <c r="D369" s="4"/>
    </row>
    <row r="370" spans="2:4">
      <c r="B370" s="4"/>
      <c r="C370" s="4"/>
      <c r="D370" s="4"/>
    </row>
    <row r="371" spans="2:4">
      <c r="B371" s="4"/>
      <c r="C371" s="4"/>
      <c r="D371" s="4"/>
    </row>
    <row r="372" spans="2:4">
      <c r="B372" s="4"/>
      <c r="C372" s="4"/>
      <c r="D372" s="4"/>
    </row>
    <row r="373" spans="2:4">
      <c r="B373" s="4"/>
      <c r="C373" s="4"/>
      <c r="D373" s="4"/>
    </row>
    <row r="374" spans="2:4">
      <c r="B374" s="4"/>
      <c r="C374" s="4"/>
      <c r="D374" s="4"/>
    </row>
    <row r="375" spans="2:4">
      <c r="B375" s="4"/>
      <c r="C375" s="4"/>
      <c r="D375" s="4"/>
    </row>
    <row r="376" spans="2:4">
      <c r="B376" s="4"/>
      <c r="C376" s="4"/>
      <c r="D376" s="4"/>
    </row>
    <row r="377" spans="2:4">
      <c r="B377" s="4"/>
      <c r="C377" s="4"/>
      <c r="D377" s="4"/>
    </row>
    <row r="378" spans="2:4">
      <c r="B378" s="4"/>
      <c r="C378" s="4"/>
      <c r="D378" s="4"/>
    </row>
    <row r="379" spans="2:4">
      <c r="B379" s="4"/>
      <c r="C379" s="4"/>
      <c r="D379" s="4"/>
    </row>
    <row r="380" spans="2:4">
      <c r="B380" s="4"/>
      <c r="C380" s="4"/>
      <c r="D380" s="4"/>
    </row>
    <row r="381" spans="2:4">
      <c r="B381" s="4"/>
      <c r="C381" s="4"/>
      <c r="D381" s="4"/>
    </row>
    <row r="382" spans="2:4">
      <c r="B382" s="4"/>
      <c r="C382" s="4"/>
      <c r="D382" s="4"/>
    </row>
    <row r="383" spans="2:4">
      <c r="B383" s="4"/>
      <c r="C383" s="4"/>
      <c r="D383" s="4"/>
    </row>
    <row r="384" spans="2:4">
      <c r="B384" s="4"/>
      <c r="C384" s="4"/>
      <c r="D384" s="4"/>
    </row>
    <row r="385" spans="2:4">
      <c r="B385" s="4"/>
      <c r="C385" s="4"/>
      <c r="D385" s="4"/>
    </row>
    <row r="386" spans="2:4">
      <c r="B386" s="4"/>
      <c r="C386" s="4"/>
      <c r="D386" s="4"/>
    </row>
    <row r="387" spans="2:4">
      <c r="B387" s="4"/>
      <c r="C387" s="4"/>
      <c r="D387" s="4"/>
    </row>
    <row r="388" spans="2:4">
      <c r="B388" s="4"/>
      <c r="C388" s="4"/>
      <c r="D388" s="4"/>
    </row>
    <row r="389" spans="2:4">
      <c r="B389" s="4"/>
      <c r="C389" s="4"/>
      <c r="D389" s="4"/>
    </row>
    <row r="390" spans="2:4">
      <c r="B390" s="4"/>
      <c r="C390" s="4"/>
      <c r="D390" s="4"/>
    </row>
    <row r="391" spans="2:4">
      <c r="B391" s="4"/>
      <c r="C391" s="4"/>
      <c r="D391" s="4"/>
    </row>
    <row r="392" spans="2:4">
      <c r="B392" s="4"/>
      <c r="C392" s="4"/>
      <c r="D392" s="4"/>
    </row>
    <row r="393" spans="2:4">
      <c r="B393" s="4"/>
      <c r="C393" s="4"/>
      <c r="D393" s="4"/>
    </row>
    <row r="394" spans="2:4">
      <c r="B394" s="4"/>
      <c r="C394" s="4"/>
      <c r="D394" s="4"/>
    </row>
    <row r="395" spans="2:4">
      <c r="B395" s="4"/>
      <c r="C395" s="4"/>
      <c r="D395" s="4"/>
    </row>
    <row r="396" spans="2:4">
      <c r="B396" s="4"/>
      <c r="C396" s="4"/>
      <c r="D396" s="4"/>
    </row>
    <row r="397" spans="2:4">
      <c r="B397" s="4"/>
      <c r="C397" s="4"/>
      <c r="D397" s="4"/>
    </row>
    <row r="398" spans="2:4">
      <c r="B398" s="4"/>
      <c r="C398" s="4"/>
      <c r="D398" s="4"/>
    </row>
    <row r="399" spans="2:4">
      <c r="B399" s="4"/>
      <c r="C399" s="4"/>
      <c r="D399" s="4"/>
    </row>
    <row r="400" spans="2:4">
      <c r="B400" s="4"/>
      <c r="C400" s="4"/>
      <c r="D400" s="4"/>
    </row>
    <row r="401" spans="2:4">
      <c r="B401" s="4"/>
      <c r="C401" s="4"/>
      <c r="D401" s="4"/>
    </row>
    <row r="402" spans="2:4">
      <c r="B402" s="4"/>
      <c r="C402" s="4"/>
      <c r="D402" s="4"/>
    </row>
    <row r="403" spans="2:4">
      <c r="B403" s="4"/>
      <c r="C403" s="4"/>
      <c r="D403" s="4"/>
    </row>
    <row r="404" spans="2:4">
      <c r="B404" s="4"/>
      <c r="C404" s="4"/>
      <c r="D404" s="4"/>
    </row>
    <row r="405" spans="2:4">
      <c r="B405" s="4"/>
      <c r="C405" s="4"/>
      <c r="D405" s="4"/>
    </row>
    <row r="406" spans="2:4">
      <c r="B406" s="4"/>
      <c r="C406" s="4"/>
      <c r="D406" s="4"/>
    </row>
    <row r="407" spans="2:4">
      <c r="B407" s="4"/>
      <c r="C407" s="4"/>
      <c r="D407" s="4"/>
    </row>
    <row r="408" spans="2:4">
      <c r="B408" s="4"/>
      <c r="C408" s="4"/>
      <c r="D408" s="4"/>
    </row>
    <row r="409" spans="2:4">
      <c r="B409" s="4"/>
      <c r="C409" s="4"/>
      <c r="D409" s="4"/>
    </row>
    <row r="410" spans="2:4">
      <c r="B410" s="4"/>
      <c r="C410" s="4"/>
      <c r="D410" s="4"/>
    </row>
    <row r="411" spans="2:4">
      <c r="B411" s="4"/>
      <c r="C411" s="4"/>
      <c r="D411" s="4"/>
    </row>
    <row r="412" spans="2:4">
      <c r="B412" s="4"/>
      <c r="C412" s="4"/>
      <c r="D412" s="4"/>
    </row>
    <row r="413" spans="2:4">
      <c r="B413" s="4"/>
      <c r="C413" s="4"/>
      <c r="D413" s="4"/>
    </row>
    <row r="414" spans="2:4">
      <c r="B414" s="4"/>
      <c r="C414" s="4"/>
      <c r="D414" s="4"/>
    </row>
    <row r="415" spans="2:4">
      <c r="B415" s="4"/>
      <c r="C415" s="4"/>
      <c r="D415" s="4"/>
    </row>
    <row r="416" spans="2:4">
      <c r="B416" s="4"/>
      <c r="C416" s="4"/>
      <c r="D416" s="4"/>
    </row>
    <row r="417" spans="2:4">
      <c r="B417" s="4"/>
      <c r="C417" s="4"/>
      <c r="D417" s="4"/>
    </row>
    <row r="418" spans="2:4">
      <c r="B418" s="4"/>
      <c r="C418" s="4"/>
      <c r="D418" s="4"/>
    </row>
    <row r="419" spans="2:4">
      <c r="B419" s="4"/>
      <c r="C419" s="4"/>
      <c r="D419" s="4"/>
    </row>
    <row r="420" spans="2:4">
      <c r="B420" s="4"/>
      <c r="C420" s="4"/>
      <c r="D420" s="4"/>
    </row>
    <row r="421" spans="2:4">
      <c r="B421" s="4"/>
      <c r="C421" s="4"/>
      <c r="D421" s="4"/>
    </row>
    <row r="422" spans="2:4">
      <c r="B422" s="4"/>
      <c r="C422" s="4"/>
      <c r="D422" s="4"/>
    </row>
    <row r="423" spans="2:4">
      <c r="B423" s="4"/>
      <c r="C423" s="4"/>
      <c r="D423" s="4"/>
    </row>
    <row r="424" spans="2:4">
      <c r="B424" s="4"/>
      <c r="C424" s="4"/>
      <c r="D424" s="4"/>
    </row>
    <row r="425" spans="2:4">
      <c r="B425" s="4"/>
      <c r="C425" s="4"/>
      <c r="D425" s="4"/>
    </row>
    <row r="426" spans="2:4">
      <c r="B426" s="4"/>
      <c r="C426" s="4"/>
      <c r="D426" s="4"/>
    </row>
    <row r="427" spans="2:4">
      <c r="B427" s="4"/>
      <c r="C427" s="4"/>
      <c r="D427" s="4"/>
    </row>
    <row r="428" spans="2:4">
      <c r="B428" s="4"/>
      <c r="C428" s="4"/>
      <c r="D428" s="4"/>
    </row>
    <row r="429" spans="2:4">
      <c r="B429" s="4"/>
      <c r="C429" s="4"/>
      <c r="D429" s="4"/>
    </row>
    <row r="430" spans="2:4">
      <c r="B430" s="4"/>
      <c r="C430" s="4"/>
      <c r="D430" s="4"/>
    </row>
    <row r="431" spans="2:4">
      <c r="B431" s="4"/>
      <c r="C431" s="4"/>
      <c r="D431" s="4"/>
    </row>
    <row r="432" spans="2:4">
      <c r="B432" s="4"/>
      <c r="C432" s="4"/>
      <c r="D432" s="4"/>
    </row>
    <row r="433" spans="2:4">
      <c r="B433" s="4"/>
      <c r="C433" s="4"/>
      <c r="D433" s="4"/>
    </row>
    <row r="434" spans="2:4">
      <c r="B434" s="4"/>
      <c r="C434" s="4"/>
      <c r="D434" s="4"/>
    </row>
    <row r="435" spans="2:4">
      <c r="B435" s="4"/>
      <c r="C435" s="4"/>
      <c r="D435" s="4"/>
    </row>
    <row r="436" spans="2:4">
      <c r="B436" s="4"/>
      <c r="C436" s="4"/>
      <c r="D436" s="4"/>
    </row>
    <row r="437" spans="2:4">
      <c r="B437" s="4"/>
      <c r="C437" s="4"/>
      <c r="D437" s="4"/>
    </row>
    <row r="438" spans="2:4">
      <c r="B438" s="4"/>
      <c r="C438" s="4"/>
      <c r="D438" s="4"/>
    </row>
    <row r="439" spans="2:4">
      <c r="B439" s="4"/>
      <c r="C439" s="4"/>
      <c r="D439" s="4"/>
    </row>
    <row r="440" spans="2:4">
      <c r="B440" s="4"/>
      <c r="C440" s="4"/>
      <c r="D440" s="4"/>
    </row>
    <row r="441" spans="2:4">
      <c r="B441" s="4"/>
      <c r="C441" s="4"/>
      <c r="D441" s="4"/>
    </row>
    <row r="442" spans="2:4">
      <c r="B442" s="4"/>
      <c r="C442" s="4"/>
      <c r="D442" s="4"/>
    </row>
    <row r="443" spans="2:4">
      <c r="B443" s="4"/>
      <c r="C443" s="4"/>
      <c r="D443" s="4"/>
    </row>
    <row r="444" spans="2:4">
      <c r="B444" s="4"/>
      <c r="C444" s="4"/>
      <c r="D444" s="4"/>
    </row>
    <row r="445" spans="2:4">
      <c r="B445" s="4"/>
      <c r="C445" s="4"/>
      <c r="D445" s="4"/>
    </row>
    <row r="446" spans="2:4">
      <c r="B446" s="4"/>
      <c r="C446" s="4"/>
      <c r="D446" s="4"/>
    </row>
    <row r="447" spans="2:4">
      <c r="B447" s="4"/>
      <c r="C447" s="4"/>
      <c r="D447" s="4"/>
    </row>
    <row r="448" spans="2:4">
      <c r="B448" s="4"/>
      <c r="C448" s="4"/>
      <c r="D448" s="4"/>
    </row>
    <row r="449" spans="2:4">
      <c r="B449" s="4"/>
      <c r="C449" s="4"/>
      <c r="D449" s="4"/>
    </row>
    <row r="450" spans="2:4">
      <c r="B450" s="4"/>
      <c r="C450" s="4"/>
      <c r="D450" s="4"/>
    </row>
    <row r="451" spans="2:4">
      <c r="B451" s="4"/>
      <c r="C451" s="4"/>
      <c r="D451" s="4"/>
    </row>
    <row r="452" spans="2:4">
      <c r="B452" s="4"/>
      <c r="C452" s="4"/>
      <c r="D452" s="4"/>
    </row>
    <row r="453" spans="2:4">
      <c r="B453" s="4"/>
      <c r="C453" s="4"/>
      <c r="D453" s="4"/>
    </row>
    <row r="454" spans="2:4">
      <c r="B454" s="4"/>
      <c r="C454" s="4"/>
      <c r="D454" s="4"/>
    </row>
    <row r="455" spans="2:4">
      <c r="B455" s="4"/>
      <c r="C455" s="4"/>
      <c r="D455" s="4"/>
    </row>
    <row r="456" spans="2:4">
      <c r="B456" s="4"/>
      <c r="C456" s="4"/>
      <c r="D456" s="4"/>
    </row>
    <row r="457" spans="2:4">
      <c r="B457" s="4"/>
      <c r="C457" s="4"/>
      <c r="D457" s="4"/>
    </row>
    <row r="458" spans="2:4">
      <c r="B458" s="4"/>
      <c r="C458" s="4"/>
      <c r="D458" s="4"/>
    </row>
    <row r="459" spans="2:4">
      <c r="B459" s="4"/>
      <c r="C459" s="4"/>
      <c r="D459" s="4"/>
    </row>
    <row r="460" spans="2:4">
      <c r="B460" s="4"/>
      <c r="C460" s="4"/>
      <c r="D460" s="4"/>
    </row>
    <row r="461" spans="2:4">
      <c r="B461" s="4"/>
      <c r="C461" s="4"/>
      <c r="D461" s="4"/>
    </row>
    <row r="462" spans="2:4">
      <c r="B462" s="4"/>
      <c r="C462" s="4"/>
      <c r="D462" s="4"/>
    </row>
    <row r="463" spans="2:4">
      <c r="B463" s="4"/>
      <c r="C463" s="4"/>
      <c r="D463" s="4"/>
    </row>
    <row r="464" spans="2:4">
      <c r="B464" s="4"/>
      <c r="C464" s="4"/>
      <c r="D464" s="4"/>
    </row>
    <row r="465" spans="2:4">
      <c r="B465" s="4"/>
      <c r="C465" s="4"/>
      <c r="D465" s="4"/>
    </row>
    <row r="466" spans="2:4">
      <c r="B466" s="4"/>
      <c r="C466" s="4"/>
      <c r="D466" s="4"/>
    </row>
    <row r="467" spans="2:4">
      <c r="B467" s="4"/>
      <c r="C467" s="4"/>
      <c r="D467" s="4"/>
    </row>
    <row r="468" spans="2:4">
      <c r="B468" s="4"/>
      <c r="C468" s="4"/>
      <c r="D468" s="4"/>
    </row>
    <row r="469" spans="2:4">
      <c r="B469" s="4"/>
      <c r="C469" s="4"/>
      <c r="D469" s="4"/>
    </row>
    <row r="470" spans="2:4">
      <c r="B470" s="4"/>
      <c r="C470" s="4"/>
      <c r="D470" s="4"/>
    </row>
    <row r="471" spans="2:4">
      <c r="B471" s="4"/>
      <c r="C471" s="4"/>
      <c r="D471" s="4"/>
    </row>
    <row r="472" spans="2:4">
      <c r="B472" s="4"/>
      <c r="C472" s="4"/>
      <c r="D472" s="4"/>
    </row>
    <row r="473" spans="2:4">
      <c r="B473" s="4"/>
      <c r="C473" s="4"/>
      <c r="D473" s="4"/>
    </row>
    <row r="474" spans="2:4">
      <c r="B474" s="4"/>
      <c r="C474" s="4"/>
      <c r="D474" s="4"/>
    </row>
    <row r="475" spans="2:4">
      <c r="B475" s="4"/>
      <c r="C475" s="4"/>
      <c r="D475" s="4"/>
    </row>
    <row r="476" spans="2:4">
      <c r="B476" s="4"/>
      <c r="C476" s="4"/>
      <c r="D476" s="4"/>
    </row>
    <row r="477" spans="2:4">
      <c r="B477" s="4"/>
      <c r="C477" s="4"/>
      <c r="D477" s="4"/>
    </row>
    <row r="478" spans="2:4">
      <c r="B478" s="4"/>
      <c r="C478" s="4"/>
      <c r="D478" s="4"/>
    </row>
    <row r="479" spans="2:4">
      <c r="B479" s="4"/>
      <c r="C479" s="4"/>
      <c r="D479" s="4"/>
    </row>
    <row r="480" spans="2:4">
      <c r="B480" s="4"/>
      <c r="C480" s="4"/>
      <c r="D480" s="4"/>
    </row>
    <row r="481" spans="2:4">
      <c r="B481" s="4"/>
      <c r="C481" s="4"/>
      <c r="D481" s="4"/>
    </row>
    <row r="482" spans="2:4">
      <c r="B482" s="4"/>
      <c r="C482" s="4"/>
      <c r="D482" s="4"/>
    </row>
    <row r="483" spans="2:4">
      <c r="B483" s="4"/>
      <c r="C483" s="4"/>
      <c r="D483" s="4"/>
    </row>
    <row r="484" spans="2:4">
      <c r="B484" s="4"/>
      <c r="C484" s="4"/>
      <c r="D484" s="4"/>
    </row>
    <row r="485" spans="2:4">
      <c r="B485" s="4"/>
      <c r="C485" s="4"/>
      <c r="D485" s="4"/>
    </row>
    <row r="486" spans="2:4">
      <c r="B486" s="4"/>
      <c r="C486" s="4"/>
      <c r="D486" s="4"/>
    </row>
    <row r="487" spans="2:4">
      <c r="B487" s="4"/>
      <c r="C487" s="4"/>
      <c r="D487" s="4"/>
    </row>
    <row r="488" spans="2:4">
      <c r="B488" s="4"/>
      <c r="C488" s="4"/>
      <c r="D488" s="4"/>
    </row>
    <row r="489" spans="2:4">
      <c r="B489" s="4"/>
      <c r="C489" s="4"/>
      <c r="D489" s="4"/>
    </row>
    <row r="490" spans="2:4">
      <c r="B490" s="4"/>
      <c r="C490" s="4"/>
      <c r="D490" s="4"/>
    </row>
    <row r="491" spans="2:4">
      <c r="B491" s="4"/>
      <c r="C491" s="4"/>
      <c r="D491" s="4"/>
    </row>
    <row r="492" spans="2:4">
      <c r="B492" s="4"/>
      <c r="C492" s="4"/>
      <c r="D492" s="4"/>
    </row>
    <row r="493" spans="2:4">
      <c r="B493" s="4"/>
      <c r="C493" s="4"/>
      <c r="D493" s="4"/>
    </row>
    <row r="494" spans="2:4">
      <c r="B494" s="4"/>
      <c r="C494" s="4"/>
      <c r="D494" s="4"/>
    </row>
    <row r="495" spans="2:4">
      <c r="B495" s="4"/>
      <c r="C495" s="4"/>
      <c r="D495" s="4"/>
    </row>
    <row r="496" spans="2:4">
      <c r="B496" s="4"/>
      <c r="C496" s="4"/>
      <c r="D496" s="4"/>
    </row>
    <row r="497" spans="2:4">
      <c r="B497" s="4"/>
      <c r="C497" s="4"/>
      <c r="D497" s="4"/>
    </row>
    <row r="498" spans="2:4">
      <c r="B498" s="4"/>
      <c r="C498" s="4"/>
      <c r="D498" s="4"/>
    </row>
    <row r="499" spans="2:4">
      <c r="B499" s="4"/>
      <c r="C499" s="4"/>
      <c r="D499" s="4"/>
    </row>
    <row r="500" spans="2:4">
      <c r="B500" s="4"/>
      <c r="C500" s="4"/>
      <c r="D500" s="4"/>
    </row>
    <row r="501" spans="2:4">
      <c r="B501" s="4"/>
      <c r="C501" s="4"/>
      <c r="D501" s="4"/>
    </row>
    <row r="502" spans="2:4">
      <c r="B502" s="4"/>
      <c r="C502" s="4"/>
      <c r="D502" s="4"/>
    </row>
    <row r="503" spans="2:4">
      <c r="B503" s="4"/>
      <c r="C503" s="4"/>
      <c r="D503" s="4"/>
    </row>
    <row r="504" spans="2:4">
      <c r="B504" s="4"/>
      <c r="C504" s="4"/>
      <c r="D504" s="4"/>
    </row>
    <row r="505" spans="2:4">
      <c r="B505" s="4"/>
      <c r="C505" s="4"/>
      <c r="D505" s="4"/>
    </row>
    <row r="506" spans="2:4">
      <c r="B506" s="4"/>
      <c r="C506" s="4"/>
      <c r="D506" s="4"/>
    </row>
    <row r="507" spans="2:4">
      <c r="B507" s="4"/>
      <c r="C507" s="4"/>
      <c r="D507" s="4"/>
    </row>
    <row r="508" spans="2:4">
      <c r="B508" s="4"/>
      <c r="C508" s="4"/>
      <c r="D508" s="4"/>
    </row>
    <row r="509" spans="2:4">
      <c r="B509" s="4"/>
      <c r="C509" s="4"/>
      <c r="D509" s="4"/>
    </row>
    <row r="510" spans="2:4">
      <c r="B510" s="4"/>
      <c r="C510" s="4"/>
      <c r="D510" s="4"/>
    </row>
    <row r="511" spans="2:4">
      <c r="B511" s="4"/>
      <c r="C511" s="4"/>
      <c r="D511" s="4"/>
    </row>
    <row r="512" spans="2:4">
      <c r="B512" s="4"/>
      <c r="C512" s="4"/>
      <c r="D512" s="4"/>
    </row>
  </sheetData>
  <hyperlinks>
    <hyperlink ref="A2" r:id="rId1" xr:uid="{819B06B3-E58D-4C66-A5F8-E2D657EC5220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66D0E-03AC-4755-BCB3-B3D091538863}">
  <dimension ref="A2:E195"/>
  <sheetViews>
    <sheetView topLeftCell="A187" workbookViewId="0">
      <selection activeCell="E8" sqref="E8"/>
    </sheetView>
  </sheetViews>
  <sheetFormatPr defaultRowHeight="14.4"/>
  <cols>
    <col min="1" max="1" width="19.6640625" customWidth="1"/>
    <col min="2" max="2" width="42.5546875" customWidth="1"/>
    <col min="3" max="3" width="74.5546875" customWidth="1"/>
    <col min="4" max="4" width="19.44140625" customWidth="1"/>
    <col min="5" max="8" width="10.44140625" customWidth="1"/>
  </cols>
  <sheetData>
    <row r="2" spans="1:4" ht="25.8">
      <c r="A2" s="11" t="s">
        <v>539</v>
      </c>
    </row>
    <row r="4" spans="1:4">
      <c r="A4" s="117" t="s">
        <v>0</v>
      </c>
      <c r="B4" s="117" t="s">
        <v>1</v>
      </c>
      <c r="C4" s="117" t="s">
        <v>2</v>
      </c>
      <c r="D4" s="118" t="s">
        <v>3</v>
      </c>
    </row>
    <row r="5" spans="1:4" ht="28.8">
      <c r="A5" s="119" t="s">
        <v>543</v>
      </c>
      <c r="B5" s="120" t="s">
        <v>544</v>
      </c>
      <c r="C5" s="121" t="s">
        <v>6</v>
      </c>
      <c r="D5" s="19">
        <f>213.66*ОГЛАВЛЕНИЕ!H22</f>
        <v>115376.4</v>
      </c>
    </row>
    <row r="6" spans="1:4" ht="28.8">
      <c r="A6" s="119" t="s">
        <v>545</v>
      </c>
      <c r="B6" s="120" t="s">
        <v>546</v>
      </c>
      <c r="C6" s="121" t="s">
        <v>9</v>
      </c>
      <c r="D6" s="19">
        <f>213.66*ОГЛАВЛЕНИЕ!H22</f>
        <v>115376.4</v>
      </c>
    </row>
    <row r="7" spans="1:4" ht="28.8">
      <c r="A7" s="119" t="s">
        <v>547</v>
      </c>
      <c r="B7" s="122" t="s">
        <v>548</v>
      </c>
      <c r="C7" s="121" t="s">
        <v>52</v>
      </c>
      <c r="D7" s="19">
        <f>277.76*ОГЛАВЛЕНИЕ!H22</f>
        <v>149990.39999999999</v>
      </c>
    </row>
    <row r="8" spans="1:4" ht="28.8">
      <c r="A8" s="119" t="s">
        <v>549</v>
      </c>
      <c r="B8" s="122" t="s">
        <v>550</v>
      </c>
      <c r="C8" s="121" t="s">
        <v>55</v>
      </c>
      <c r="D8" s="19">
        <f>277.76*ОГЛАВЛЕНИЕ!H22</f>
        <v>149990.39999999999</v>
      </c>
    </row>
    <row r="9" spans="1:4" ht="43.2">
      <c r="A9" s="119" t="s">
        <v>551</v>
      </c>
      <c r="B9" s="120" t="s">
        <v>552</v>
      </c>
      <c r="C9" s="121" t="s">
        <v>28</v>
      </c>
      <c r="D9" s="19">
        <f>506.38*ОГЛАВЛЕНИЕ!H22</f>
        <v>273445.2</v>
      </c>
    </row>
    <row r="10" spans="1:4" ht="28.8">
      <c r="A10" s="119" t="s">
        <v>553</v>
      </c>
      <c r="B10" s="120" t="s">
        <v>554</v>
      </c>
      <c r="C10" s="121" t="s">
        <v>31</v>
      </c>
      <c r="D10" s="19">
        <f>506.38*ОГЛАВЛЕНИЕ!H22</f>
        <v>273445.2</v>
      </c>
    </row>
    <row r="11" spans="1:4" ht="43.2">
      <c r="A11" s="119" t="s">
        <v>555</v>
      </c>
      <c r="B11" s="120" t="s">
        <v>556</v>
      </c>
      <c r="C11" s="121" t="s">
        <v>76</v>
      </c>
      <c r="D11" s="19">
        <f>506.38*ОГЛАВЛЕНИЕ!H22</f>
        <v>273445.2</v>
      </c>
    </row>
    <row r="12" spans="1:4" ht="29.4" thickBot="1">
      <c r="A12" s="123" t="s">
        <v>557</v>
      </c>
      <c r="B12" s="124" t="s">
        <v>558</v>
      </c>
      <c r="C12" s="125" t="s">
        <v>79</v>
      </c>
      <c r="D12" s="115">
        <f>506.38*ОГЛАВЛЕНИЕ!H22</f>
        <v>273445.2</v>
      </c>
    </row>
    <row r="13" spans="1:4" ht="43.2">
      <c r="A13" s="126" t="s">
        <v>559</v>
      </c>
      <c r="B13" s="127" t="s">
        <v>560</v>
      </c>
      <c r="C13" s="121" t="s">
        <v>12</v>
      </c>
      <c r="D13" s="19">
        <f>247.85*ОГЛАВЛЕНИЕ!H22</f>
        <v>133839</v>
      </c>
    </row>
    <row r="14" spans="1:4" ht="43.2">
      <c r="A14" s="126" t="s">
        <v>561</v>
      </c>
      <c r="B14" s="127" t="s">
        <v>562</v>
      </c>
      <c r="C14" s="121" t="s">
        <v>15</v>
      </c>
      <c r="D14" s="19">
        <f>247.85*ОГЛАВЛЕНИЕ!H22</f>
        <v>133839</v>
      </c>
    </row>
    <row r="15" spans="1:4" ht="43.2">
      <c r="A15" s="126" t="s">
        <v>563</v>
      </c>
      <c r="B15" s="127" t="s">
        <v>564</v>
      </c>
      <c r="C15" s="121" t="s">
        <v>58</v>
      </c>
      <c r="D15" s="19">
        <f>320.49*ОГЛАВЛЕНИЕ!H22</f>
        <v>173064.6</v>
      </c>
    </row>
    <row r="16" spans="1:4" ht="43.2">
      <c r="A16" s="126" t="s">
        <v>565</v>
      </c>
      <c r="B16" s="127" t="s">
        <v>566</v>
      </c>
      <c r="C16" s="121" t="s">
        <v>61</v>
      </c>
      <c r="D16" s="19">
        <f>320.49*ОГЛАВЛЕНИЕ!H22</f>
        <v>173064.6</v>
      </c>
    </row>
    <row r="17" spans="1:4" ht="43.2">
      <c r="A17" s="126" t="s">
        <v>567</v>
      </c>
      <c r="B17" s="127" t="s">
        <v>568</v>
      </c>
      <c r="C17" s="121" t="s">
        <v>34</v>
      </c>
      <c r="D17" s="19">
        <f>548.58*ОГЛАВЛЕНИЕ!H22</f>
        <v>296233.2</v>
      </c>
    </row>
    <row r="18" spans="1:4" ht="43.2">
      <c r="A18" s="126" t="s">
        <v>569</v>
      </c>
      <c r="B18" s="127" t="s">
        <v>570</v>
      </c>
      <c r="C18" s="121" t="s">
        <v>37</v>
      </c>
      <c r="D18" s="19">
        <f>548.58*ОГЛАВЛЕНИЕ!H22</f>
        <v>296233.2</v>
      </c>
    </row>
    <row r="19" spans="1:4" ht="43.2">
      <c r="A19" s="126" t="s">
        <v>571</v>
      </c>
      <c r="B19" s="127" t="s">
        <v>572</v>
      </c>
      <c r="C19" s="121" t="s">
        <v>82</v>
      </c>
      <c r="D19" s="19">
        <f>548.58*ОГЛАВЛЕНИЕ!H22</f>
        <v>296233.2</v>
      </c>
    </row>
    <row r="20" spans="1:4" ht="43.8" thickBot="1">
      <c r="A20" s="128" t="s">
        <v>573</v>
      </c>
      <c r="B20" s="129" t="s">
        <v>572</v>
      </c>
      <c r="C20" s="125" t="s">
        <v>84</v>
      </c>
      <c r="D20" s="115">
        <f>548.58*ОГЛАВЛЕНИЕ!H22</f>
        <v>296233.2</v>
      </c>
    </row>
    <row r="21" spans="1:4">
      <c r="A21" s="26" t="s">
        <v>337</v>
      </c>
      <c r="B21" s="130"/>
      <c r="C21" s="130"/>
      <c r="D21" s="28"/>
    </row>
    <row r="22" spans="1:4" ht="43.2">
      <c r="A22" s="131" t="s">
        <v>574</v>
      </c>
      <c r="B22" s="132" t="s">
        <v>575</v>
      </c>
      <c r="C22" s="121" t="s">
        <v>18</v>
      </c>
      <c r="D22" s="19">
        <f>282.04*ОГЛАВЛЕНИЕ!H22</f>
        <v>152301.6</v>
      </c>
    </row>
    <row r="23" spans="1:4" ht="43.2">
      <c r="A23" s="131" t="s">
        <v>576</v>
      </c>
      <c r="B23" s="132" t="s">
        <v>577</v>
      </c>
      <c r="C23" s="121" t="s">
        <v>21</v>
      </c>
      <c r="D23" s="19">
        <f>282.04*ОГЛАВЛЕНИЕ!H22</f>
        <v>152301.6</v>
      </c>
    </row>
    <row r="24" spans="1:4" ht="43.2">
      <c r="A24" s="131" t="s">
        <v>578</v>
      </c>
      <c r="B24" s="132" t="s">
        <v>579</v>
      </c>
      <c r="C24" s="121" t="s">
        <v>64</v>
      </c>
      <c r="D24" s="19">
        <f>363.22*ОГЛАВЛЕНИЕ!H22</f>
        <v>196138.80000000002</v>
      </c>
    </row>
    <row r="25" spans="1:4" ht="43.2">
      <c r="A25" s="131" t="s">
        <v>580</v>
      </c>
      <c r="B25" s="132" t="s">
        <v>581</v>
      </c>
      <c r="C25" s="121" t="s">
        <v>67</v>
      </c>
      <c r="D25" s="19">
        <f>363.22*ОГЛАВЛЕНИЕ!H22</f>
        <v>196138.80000000002</v>
      </c>
    </row>
    <row r="26" spans="1:4" ht="57.6">
      <c r="A26" s="131" t="s">
        <v>582</v>
      </c>
      <c r="B26" s="132" t="s">
        <v>583</v>
      </c>
      <c r="C26" s="121" t="s">
        <v>40</v>
      </c>
      <c r="D26" s="19">
        <f>590.77*ОГЛАВЛЕНИЕ!H22</f>
        <v>319015.8</v>
      </c>
    </row>
    <row r="27" spans="1:4" ht="43.2">
      <c r="A27" s="131" t="s">
        <v>584</v>
      </c>
      <c r="B27" s="132" t="s">
        <v>585</v>
      </c>
      <c r="C27" s="121" t="s">
        <v>43</v>
      </c>
      <c r="D27" s="19">
        <f>590.77*ОГЛАВЛЕНИЕ!H22</f>
        <v>319015.8</v>
      </c>
    </row>
    <row r="28" spans="1:4" ht="57.6">
      <c r="A28" s="131" t="s">
        <v>586</v>
      </c>
      <c r="B28" s="132" t="s">
        <v>587</v>
      </c>
      <c r="C28" s="121" t="s">
        <v>87</v>
      </c>
      <c r="D28" s="19">
        <f>590.77*ОГЛАВЛЕНИЕ!H22</f>
        <v>319015.8</v>
      </c>
    </row>
    <row r="29" spans="1:4" ht="43.8" thickBot="1">
      <c r="A29" s="133" t="s">
        <v>588</v>
      </c>
      <c r="B29" s="134" t="s">
        <v>589</v>
      </c>
      <c r="C29" s="125" t="s">
        <v>90</v>
      </c>
      <c r="D29" s="115">
        <f>590.77*ОГЛАВЛЕНИЕ!H22</f>
        <v>319015.8</v>
      </c>
    </row>
    <row r="30" spans="1:4">
      <c r="A30" s="15" t="s">
        <v>338</v>
      </c>
      <c r="B30" s="135"/>
      <c r="C30" s="135"/>
      <c r="D30" s="17"/>
    </row>
    <row r="31" spans="1:4" ht="57.6">
      <c r="A31" s="136" t="s">
        <v>590</v>
      </c>
      <c r="B31" s="137" t="s">
        <v>591</v>
      </c>
      <c r="C31" s="121" t="s">
        <v>592</v>
      </c>
      <c r="D31" s="19">
        <f>316.22*ОГЛАВЛЕНИЕ!H22</f>
        <v>170758.80000000002</v>
      </c>
    </row>
    <row r="32" spans="1:4" ht="57.6">
      <c r="A32" s="136" t="s">
        <v>593</v>
      </c>
      <c r="B32" s="137" t="s">
        <v>594</v>
      </c>
      <c r="C32" s="121" t="s">
        <v>595</v>
      </c>
      <c r="D32" s="19">
        <f>316.22*ОГЛАВЛЕНИЕ!H22</f>
        <v>170758.80000000002</v>
      </c>
    </row>
    <row r="33" spans="1:4" ht="43.2">
      <c r="A33" s="136" t="s">
        <v>596</v>
      </c>
      <c r="B33" s="137" t="s">
        <v>597</v>
      </c>
      <c r="C33" s="121" t="s">
        <v>70</v>
      </c>
      <c r="D33" s="19">
        <f>405.95*ОГЛАВЛЕНИЕ!H22</f>
        <v>219213</v>
      </c>
    </row>
    <row r="34" spans="1:4" ht="43.2">
      <c r="A34" s="136" t="s">
        <v>598</v>
      </c>
      <c r="B34" s="137" t="s">
        <v>599</v>
      </c>
      <c r="C34" s="121" t="s">
        <v>73</v>
      </c>
      <c r="D34" s="19">
        <f>405.95*ОГЛАВЛЕНИЕ!H22</f>
        <v>219213</v>
      </c>
    </row>
    <row r="35" spans="1:4" ht="57.6">
      <c r="A35" s="136" t="s">
        <v>600</v>
      </c>
      <c r="B35" s="137" t="s">
        <v>601</v>
      </c>
      <c r="C35" s="121" t="s">
        <v>46</v>
      </c>
      <c r="D35" s="19">
        <f>632.97*ОГЛАВЛЕНИЕ!H22</f>
        <v>341803.8</v>
      </c>
    </row>
    <row r="36" spans="1:4" ht="57.6">
      <c r="A36" s="136" t="s">
        <v>602</v>
      </c>
      <c r="B36" s="137" t="s">
        <v>603</v>
      </c>
      <c r="C36" s="121" t="s">
        <v>49</v>
      </c>
      <c r="D36" s="19">
        <f>632.97*ОГЛАВЛЕНИЕ!H22</f>
        <v>341803.8</v>
      </c>
    </row>
    <row r="37" spans="1:4" ht="57.6">
      <c r="A37" s="136" t="s">
        <v>604</v>
      </c>
      <c r="B37" s="137" t="s">
        <v>605</v>
      </c>
      <c r="C37" s="121" t="s">
        <v>93</v>
      </c>
      <c r="D37" s="19">
        <f>632.97*ОГЛАВЛЕНИЕ!H22</f>
        <v>341803.8</v>
      </c>
    </row>
    <row r="38" spans="1:4" ht="43.8" thickBot="1">
      <c r="A38" s="138" t="s">
        <v>606</v>
      </c>
      <c r="B38" s="139" t="s">
        <v>607</v>
      </c>
      <c r="C38" s="125" t="s">
        <v>96</v>
      </c>
      <c r="D38" s="115">
        <f>632.97*ОГЛАВЛЕНИЕ!H22</f>
        <v>341803.8</v>
      </c>
    </row>
    <row r="39" spans="1:4">
      <c r="A39" s="48" t="s">
        <v>339</v>
      </c>
      <c r="B39" s="140"/>
      <c r="C39" s="140"/>
      <c r="D39" s="141"/>
    </row>
    <row r="40" spans="1:4" ht="28.8">
      <c r="A40" s="142" t="s">
        <v>608</v>
      </c>
      <c r="B40" s="143" t="s">
        <v>609</v>
      </c>
      <c r="C40" s="121" t="s">
        <v>99</v>
      </c>
      <c r="D40" s="19">
        <f>191.78*ОГЛАВЛЕНИЕ!H22</f>
        <v>103561.2</v>
      </c>
    </row>
    <row r="41" spans="1:4" ht="28.8">
      <c r="A41" s="142" t="s">
        <v>610</v>
      </c>
      <c r="B41" s="143" t="s">
        <v>611</v>
      </c>
      <c r="C41" s="121" t="s">
        <v>102</v>
      </c>
      <c r="D41" s="19">
        <f>146.12*ОГЛАВЛЕНИЕ!H22</f>
        <v>78904.800000000003</v>
      </c>
    </row>
    <row r="42" spans="1:4" ht="43.2">
      <c r="A42" s="142" t="s">
        <v>612</v>
      </c>
      <c r="B42" s="143" t="s">
        <v>613</v>
      </c>
      <c r="C42" s="121" t="s">
        <v>105</v>
      </c>
      <c r="D42" s="19">
        <f>225.26*ОГЛАВЛЕНИЕ!H22</f>
        <v>121640.4</v>
      </c>
    </row>
    <row r="43" spans="1:4" ht="29.4" thickBot="1">
      <c r="A43" s="144" t="s">
        <v>614</v>
      </c>
      <c r="B43" s="145" t="s">
        <v>615</v>
      </c>
      <c r="C43" s="125" t="s">
        <v>108</v>
      </c>
      <c r="D43" s="115">
        <f>179.61*ОГЛАВЛЕНИЕ!H22</f>
        <v>96989.400000000009</v>
      </c>
    </row>
    <row r="44" spans="1:4" ht="57.6">
      <c r="A44" s="58" t="s">
        <v>109</v>
      </c>
      <c r="B44" s="7" t="s">
        <v>110</v>
      </c>
      <c r="C44" s="121" t="s">
        <v>616</v>
      </c>
      <c r="D44" s="19">
        <f>288.34*ОГЛАВЛЕНИЕ!H22</f>
        <v>155703.59999999998</v>
      </c>
    </row>
    <row r="45" spans="1:4" ht="57.6">
      <c r="A45" s="58" t="s">
        <v>112</v>
      </c>
      <c r="B45" s="7" t="s">
        <v>110</v>
      </c>
      <c r="C45" s="121" t="s">
        <v>617</v>
      </c>
      <c r="D45" s="19">
        <f>288.34*ОГЛАВЛЕНИЕ!H22</f>
        <v>155703.59999999998</v>
      </c>
    </row>
    <row r="46" spans="1:4" ht="57.6">
      <c r="A46" s="58" t="s">
        <v>114</v>
      </c>
      <c r="B46" s="7" t="s">
        <v>110</v>
      </c>
      <c r="C46" s="121" t="s">
        <v>618</v>
      </c>
      <c r="D46" s="19">
        <f>288.34*ОГЛАВЛЕНИЕ!H22</f>
        <v>155703.59999999998</v>
      </c>
    </row>
    <row r="47" spans="1:4" ht="57.6">
      <c r="A47" s="146" t="s">
        <v>116</v>
      </c>
      <c r="B47" s="7" t="s">
        <v>110</v>
      </c>
      <c r="C47" s="121" t="s">
        <v>619</v>
      </c>
      <c r="D47" s="19">
        <f>330.06*ОГЛАВЛЕНИЕ!H22</f>
        <v>178232.4</v>
      </c>
    </row>
    <row r="48" spans="1:4" ht="57.6">
      <c r="A48" s="146" t="s">
        <v>118</v>
      </c>
      <c r="B48" s="7" t="s">
        <v>110</v>
      </c>
      <c r="C48" s="121" t="s">
        <v>620</v>
      </c>
      <c r="D48" s="19">
        <f>330.06*ОГЛАВЛЕНИЕ!H22</f>
        <v>178232.4</v>
      </c>
    </row>
    <row r="49" spans="1:4" ht="57.6">
      <c r="A49" s="146" t="s">
        <v>120</v>
      </c>
      <c r="B49" s="7" t="s">
        <v>110</v>
      </c>
      <c r="C49" s="121" t="s">
        <v>621</v>
      </c>
      <c r="D49" s="19">
        <f>330.06*ОГЛАВЛЕНИЕ!H22</f>
        <v>178232.4</v>
      </c>
    </row>
    <row r="50" spans="1:4" ht="57.6">
      <c r="A50" s="146" t="s">
        <v>122</v>
      </c>
      <c r="B50" s="7" t="s">
        <v>123</v>
      </c>
      <c r="C50" s="121" t="s">
        <v>622</v>
      </c>
      <c r="D50" s="19">
        <f>380.82*ОГЛАВЛЕНИЕ!H22</f>
        <v>205642.8</v>
      </c>
    </row>
    <row r="51" spans="1:4" ht="57.6">
      <c r="A51" s="146" t="s">
        <v>125</v>
      </c>
      <c r="B51" s="7" t="s">
        <v>123</v>
      </c>
      <c r="C51" s="121" t="s">
        <v>623</v>
      </c>
      <c r="D51" s="19">
        <f>380.82*ОГЛАВЛЕНИЕ!H22</f>
        <v>205642.8</v>
      </c>
    </row>
    <row r="52" spans="1:4" ht="57.6">
      <c r="A52" s="146" t="s">
        <v>127</v>
      </c>
      <c r="B52" s="7" t="s">
        <v>123</v>
      </c>
      <c r="C52" s="121" t="s">
        <v>624</v>
      </c>
      <c r="D52" s="19">
        <f>380.82*ОГЛАВЛЕНИЕ!H22</f>
        <v>205642.8</v>
      </c>
    </row>
    <row r="53" spans="1:4" ht="57.6">
      <c r="A53" s="146" t="s">
        <v>129</v>
      </c>
      <c r="B53" s="7" t="s">
        <v>123</v>
      </c>
      <c r="C53" s="121" t="s">
        <v>625</v>
      </c>
      <c r="D53" s="19">
        <f>380.82*ОГЛАВЛЕНИЕ!H22</f>
        <v>205642.8</v>
      </c>
    </row>
    <row r="54" spans="1:4" ht="57.6">
      <c r="A54" s="146" t="s">
        <v>131</v>
      </c>
      <c r="B54" s="7" t="s">
        <v>123</v>
      </c>
      <c r="C54" s="121" t="s">
        <v>626</v>
      </c>
      <c r="D54" s="19">
        <f>426.54*ОГЛАВЛЕНИЕ!H22</f>
        <v>230331.6</v>
      </c>
    </row>
    <row r="55" spans="1:4" ht="57.6">
      <c r="A55" s="146" t="s">
        <v>133</v>
      </c>
      <c r="B55" s="7" t="s">
        <v>123</v>
      </c>
      <c r="C55" s="121" t="s">
        <v>627</v>
      </c>
      <c r="D55" s="19">
        <f>426.54*ОГЛАВЛЕНИЕ!H22</f>
        <v>230331.6</v>
      </c>
    </row>
    <row r="56" spans="1:4" ht="57.6">
      <c r="A56" s="146" t="s">
        <v>135</v>
      </c>
      <c r="B56" s="7" t="s">
        <v>123</v>
      </c>
      <c r="C56" s="121" t="s">
        <v>628</v>
      </c>
      <c r="D56" s="19">
        <f>426.54*ОГЛАВЛЕНИЕ!H22</f>
        <v>230331.6</v>
      </c>
    </row>
    <row r="57" spans="1:4" ht="58.2" thickBot="1">
      <c r="A57" s="147" t="s">
        <v>137</v>
      </c>
      <c r="B57" s="61" t="s">
        <v>123</v>
      </c>
      <c r="C57" s="125" t="s">
        <v>629</v>
      </c>
      <c r="D57" s="115">
        <f>426.54*ОГЛАВЛЕНИЕ!H22</f>
        <v>230331.6</v>
      </c>
    </row>
    <row r="58" spans="1:4" ht="28.8">
      <c r="A58" s="58" t="s">
        <v>139</v>
      </c>
      <c r="B58" s="7" t="s">
        <v>140</v>
      </c>
      <c r="C58" s="148" t="s">
        <v>141</v>
      </c>
      <c r="D58" s="19">
        <f>1409.08*ОГЛАВЛЕНИЕ!H22</f>
        <v>760903.2</v>
      </c>
    </row>
    <row r="59" spans="1:4" ht="15" thickBot="1">
      <c r="A59" s="64" t="s">
        <v>142</v>
      </c>
      <c r="B59" s="61" t="s">
        <v>143</v>
      </c>
      <c r="C59" s="125" t="s">
        <v>144</v>
      </c>
      <c r="D59" s="23">
        <f>865.04*ОГЛАВЛЕНИЕ!H22</f>
        <v>467121.6</v>
      </c>
    </row>
    <row r="60" spans="1:4" ht="72">
      <c r="A60" s="58" t="s">
        <v>328</v>
      </c>
      <c r="B60" s="7" t="s">
        <v>329</v>
      </c>
      <c r="C60" s="148" t="s">
        <v>330</v>
      </c>
      <c r="D60" s="19">
        <f>1419.96*ОГЛАВЛЕНИЕ!H22</f>
        <v>766778.4</v>
      </c>
    </row>
    <row r="61" spans="1:4" ht="72.599999999999994" thickBot="1">
      <c r="A61" s="64" t="s">
        <v>331</v>
      </c>
      <c r="B61" s="61" t="s">
        <v>332</v>
      </c>
      <c r="C61" s="125" t="s">
        <v>333</v>
      </c>
      <c r="D61" s="23">
        <f>1281.98*ОГЛАВЛЕНИЕ!H22</f>
        <v>692269.2</v>
      </c>
    </row>
    <row r="62" spans="1:4">
      <c r="A62" s="58" t="s">
        <v>464</v>
      </c>
      <c r="B62" s="91">
        <v>45838</v>
      </c>
      <c r="C62" s="92" t="s">
        <v>471</v>
      </c>
      <c r="D62" s="19"/>
    </row>
    <row r="63" spans="1:4">
      <c r="A63" s="89" t="s">
        <v>465</v>
      </c>
      <c r="B63" s="91">
        <v>45838</v>
      </c>
      <c r="C63" s="93" t="s">
        <v>471</v>
      </c>
      <c r="D63" s="78"/>
    </row>
    <row r="64" spans="1:4">
      <c r="A64" s="65" t="s">
        <v>468</v>
      </c>
      <c r="B64" s="91">
        <v>42323</v>
      </c>
      <c r="C64" s="70" t="s">
        <v>472</v>
      </c>
      <c r="D64" s="94"/>
    </row>
    <row r="65" spans="1:4">
      <c r="A65" s="95" t="s">
        <v>466</v>
      </c>
      <c r="B65" s="90">
        <v>45838</v>
      </c>
      <c r="C65" s="70" t="s">
        <v>472</v>
      </c>
      <c r="D65" s="96"/>
    </row>
    <row r="66" spans="1:4">
      <c r="A66" s="95" t="s">
        <v>467</v>
      </c>
      <c r="B66" s="90">
        <v>45838</v>
      </c>
      <c r="C66" s="4" t="s">
        <v>473</v>
      </c>
      <c r="D66" s="96"/>
    </row>
    <row r="67" spans="1:4" ht="15" thickBot="1">
      <c r="A67" s="97" t="s">
        <v>469</v>
      </c>
      <c r="B67" s="98">
        <v>45626</v>
      </c>
      <c r="C67" s="99" t="s">
        <v>470</v>
      </c>
      <c r="D67" s="100"/>
    </row>
    <row r="68" spans="1:4">
      <c r="A68" s="58" t="s">
        <v>475</v>
      </c>
      <c r="B68" s="91" t="s">
        <v>482</v>
      </c>
      <c r="C68" s="92" t="s">
        <v>476</v>
      </c>
      <c r="D68" s="19"/>
    </row>
    <row r="69" spans="1:4">
      <c r="A69" s="89" t="s">
        <v>477</v>
      </c>
      <c r="B69" s="91" t="s">
        <v>482</v>
      </c>
      <c r="C69" s="93" t="s">
        <v>483</v>
      </c>
      <c r="D69" s="78"/>
    </row>
    <row r="70" spans="1:4">
      <c r="A70" s="65" t="s">
        <v>478</v>
      </c>
      <c r="B70" s="91" t="s">
        <v>482</v>
      </c>
      <c r="C70" s="70" t="s">
        <v>483</v>
      </c>
      <c r="D70" s="94"/>
    </row>
    <row r="71" spans="1:4">
      <c r="A71" s="65" t="s">
        <v>481</v>
      </c>
      <c r="B71" s="91" t="s">
        <v>482</v>
      </c>
      <c r="C71" s="70" t="s">
        <v>484</v>
      </c>
      <c r="D71" s="94"/>
    </row>
    <row r="72" spans="1:4">
      <c r="A72" s="95" t="s">
        <v>479</v>
      </c>
      <c r="B72" s="91" t="s">
        <v>482</v>
      </c>
      <c r="C72" s="70" t="s">
        <v>484</v>
      </c>
      <c r="D72" s="96"/>
    </row>
    <row r="73" spans="1:4" ht="15" thickBot="1">
      <c r="A73" s="101" t="s">
        <v>480</v>
      </c>
      <c r="B73" s="102" t="s">
        <v>482</v>
      </c>
      <c r="C73" s="103" t="s">
        <v>485</v>
      </c>
      <c r="D73" s="100"/>
    </row>
    <row r="74" spans="1:4">
      <c r="A74" s="58" t="s">
        <v>487</v>
      </c>
      <c r="B74" s="91">
        <v>45107</v>
      </c>
      <c r="C74" s="92" t="s">
        <v>483</v>
      </c>
      <c r="D74" s="19"/>
    </row>
    <row r="75" spans="1:4" ht="28.8">
      <c r="A75" s="89" t="s">
        <v>488</v>
      </c>
      <c r="B75" s="91">
        <v>45107</v>
      </c>
      <c r="C75" s="93" t="s">
        <v>484</v>
      </c>
      <c r="D75" s="78"/>
    </row>
    <row r="76" spans="1:4" ht="28.8">
      <c r="A76" s="65" t="s">
        <v>490</v>
      </c>
      <c r="B76" s="91">
        <v>45107</v>
      </c>
      <c r="C76" s="70" t="s">
        <v>476</v>
      </c>
      <c r="D76" s="94"/>
    </row>
    <row r="77" spans="1:4" ht="28.8">
      <c r="A77" s="65" t="s">
        <v>489</v>
      </c>
      <c r="B77" s="91">
        <v>45107</v>
      </c>
      <c r="C77" s="70" t="s">
        <v>485</v>
      </c>
      <c r="D77" s="94"/>
    </row>
    <row r="78" spans="1:4" ht="15" thickBot="1">
      <c r="A78" s="101" t="s">
        <v>491</v>
      </c>
      <c r="B78" s="102">
        <v>45107</v>
      </c>
      <c r="C78" s="103" t="s">
        <v>484</v>
      </c>
      <c r="D78" s="100"/>
    </row>
    <row r="79" spans="1:4">
      <c r="A79" s="58" t="s">
        <v>542</v>
      </c>
      <c r="B79" s="7" t="s">
        <v>345</v>
      </c>
      <c r="C79" s="148" t="s">
        <v>346</v>
      </c>
      <c r="D79" s="19">
        <f>Аксессуары!D6</f>
        <v>13732.2</v>
      </c>
    </row>
    <row r="80" spans="1:4">
      <c r="A80" s="58" t="s">
        <v>347</v>
      </c>
      <c r="B80" s="7" t="s">
        <v>347</v>
      </c>
      <c r="C80" s="148" t="s">
        <v>349</v>
      </c>
      <c r="D80" s="19">
        <f>Аксессуары!D7</f>
        <v>13732.2</v>
      </c>
    </row>
    <row r="81" spans="1:4">
      <c r="A81" s="58" t="s">
        <v>348</v>
      </c>
      <c r="B81" s="7" t="s">
        <v>348</v>
      </c>
      <c r="C81" s="148" t="s">
        <v>350</v>
      </c>
      <c r="D81" s="19">
        <f>Аксессуары!D8</f>
        <v>13732.2</v>
      </c>
    </row>
    <row r="82" spans="1:4">
      <c r="A82" s="58" t="s">
        <v>351</v>
      </c>
      <c r="B82" s="7" t="s">
        <v>351</v>
      </c>
      <c r="C82" s="148" t="s">
        <v>352</v>
      </c>
      <c r="D82" s="19">
        <f>Аксессуары!D9</f>
        <v>13732.2</v>
      </c>
    </row>
    <row r="83" spans="1:4">
      <c r="A83" s="58" t="s">
        <v>353</v>
      </c>
      <c r="B83" s="7" t="s">
        <v>353</v>
      </c>
      <c r="C83" s="148" t="s">
        <v>355</v>
      </c>
      <c r="D83" s="19">
        <f>Аксессуары!D10</f>
        <v>13732.2</v>
      </c>
    </row>
    <row r="84" spans="1:4">
      <c r="A84" s="58" t="s">
        <v>354</v>
      </c>
      <c r="B84" s="7" t="s">
        <v>354</v>
      </c>
      <c r="C84" s="148" t="s">
        <v>356</v>
      </c>
      <c r="D84" s="19">
        <f>Аксессуары!D11</f>
        <v>13732.2</v>
      </c>
    </row>
    <row r="85" spans="1:4">
      <c r="A85" s="58" t="s">
        <v>357</v>
      </c>
      <c r="B85" s="7" t="s">
        <v>357</v>
      </c>
      <c r="C85" s="148" t="s">
        <v>360</v>
      </c>
      <c r="D85" s="19">
        <f>Аксессуары!D12</f>
        <v>13732.2</v>
      </c>
    </row>
    <row r="86" spans="1:4">
      <c r="A86" s="58" t="s">
        <v>358</v>
      </c>
      <c r="B86" s="7" t="s">
        <v>358</v>
      </c>
      <c r="C86" s="148" t="s">
        <v>361</v>
      </c>
      <c r="D86" s="19">
        <f>Аксессуары!D13</f>
        <v>13732.2</v>
      </c>
    </row>
    <row r="87" spans="1:4">
      <c r="A87" s="58" t="s">
        <v>359</v>
      </c>
      <c r="B87" s="7" t="s">
        <v>359</v>
      </c>
      <c r="C87" s="148" t="s">
        <v>362</v>
      </c>
      <c r="D87" s="19">
        <f>Аксессуары!D14</f>
        <v>13732.2</v>
      </c>
    </row>
    <row r="88" spans="1:4">
      <c r="A88" s="58" t="s">
        <v>363</v>
      </c>
      <c r="B88" s="7" t="s">
        <v>363</v>
      </c>
      <c r="C88" s="148" t="s">
        <v>366</v>
      </c>
      <c r="D88" s="19">
        <f>Аксессуары!D15</f>
        <v>13732.2</v>
      </c>
    </row>
    <row r="89" spans="1:4">
      <c r="A89" s="58" t="s">
        <v>364</v>
      </c>
      <c r="B89" s="7" t="s">
        <v>364</v>
      </c>
      <c r="C89" s="148" t="s">
        <v>367</v>
      </c>
      <c r="D89" s="19">
        <f>Аксессуары!D16</f>
        <v>13732.2</v>
      </c>
    </row>
    <row r="90" spans="1:4" ht="15" thickBot="1">
      <c r="A90" s="64" t="s">
        <v>365</v>
      </c>
      <c r="B90" s="61" t="s">
        <v>365</v>
      </c>
      <c r="C90" s="125" t="s">
        <v>368</v>
      </c>
      <c r="D90" s="115">
        <f>Аксессуары!D17</f>
        <v>13732.2</v>
      </c>
    </row>
    <row r="91" spans="1:4">
      <c r="A91" s="58" t="s">
        <v>370</v>
      </c>
      <c r="B91" s="7" t="s">
        <v>370</v>
      </c>
      <c r="C91" s="148" t="s">
        <v>371</v>
      </c>
      <c r="D91" s="19">
        <f>Аксессуары!D20</f>
        <v>13732.2</v>
      </c>
    </row>
    <row r="92" spans="1:4">
      <c r="A92" s="58" t="s">
        <v>372</v>
      </c>
      <c r="B92" s="7" t="s">
        <v>372</v>
      </c>
      <c r="C92" s="148" t="s">
        <v>373</v>
      </c>
      <c r="D92" s="19">
        <f>Аксессуары!D21</f>
        <v>13732.2</v>
      </c>
    </row>
    <row r="93" spans="1:4" ht="28.8">
      <c r="A93" s="58" t="s">
        <v>374</v>
      </c>
      <c r="B93" s="7" t="s">
        <v>374</v>
      </c>
      <c r="C93" s="148" t="s">
        <v>376</v>
      </c>
      <c r="D93" s="19">
        <f>Аксессуары!D22</f>
        <v>13732.2</v>
      </c>
    </row>
    <row r="94" spans="1:4" ht="28.8">
      <c r="A94" s="58" t="s">
        <v>375</v>
      </c>
      <c r="B94" s="7" t="s">
        <v>375</v>
      </c>
      <c r="C94" s="148" t="s">
        <v>377</v>
      </c>
      <c r="D94" s="19">
        <f>Аксессуары!D23</f>
        <v>13732.2</v>
      </c>
    </row>
    <row r="95" spans="1:4">
      <c r="A95" s="58" t="s">
        <v>378</v>
      </c>
      <c r="B95" s="7" t="s">
        <v>378</v>
      </c>
      <c r="C95" s="148" t="s">
        <v>380</v>
      </c>
      <c r="D95" s="19">
        <f>Аксессуары!D24</f>
        <v>13732.2</v>
      </c>
    </row>
    <row r="96" spans="1:4">
      <c r="A96" s="58" t="s">
        <v>379</v>
      </c>
      <c r="B96" s="7" t="s">
        <v>379</v>
      </c>
      <c r="C96" s="148" t="s">
        <v>381</v>
      </c>
      <c r="D96" s="19">
        <f>Аксессуары!D25</f>
        <v>13732.2</v>
      </c>
    </row>
    <row r="97" spans="1:4">
      <c r="A97" s="58" t="s">
        <v>382</v>
      </c>
      <c r="B97" s="7" t="s">
        <v>382</v>
      </c>
      <c r="C97" s="148" t="s">
        <v>388</v>
      </c>
      <c r="D97" s="19">
        <f>Аксессуары!D26</f>
        <v>13732.2</v>
      </c>
    </row>
    <row r="98" spans="1:4">
      <c r="A98" s="58" t="s">
        <v>383</v>
      </c>
      <c r="B98" s="7" t="s">
        <v>383</v>
      </c>
      <c r="C98" s="148" t="s">
        <v>389</v>
      </c>
      <c r="D98" s="19">
        <f>Аксессуары!D27</f>
        <v>13732.2</v>
      </c>
    </row>
    <row r="99" spans="1:4" ht="28.8">
      <c r="A99" s="58" t="s">
        <v>384</v>
      </c>
      <c r="B99" s="7" t="s">
        <v>384</v>
      </c>
      <c r="C99" s="148" t="s">
        <v>390</v>
      </c>
      <c r="D99" s="19">
        <f>Аксессуары!D28</f>
        <v>13732.2</v>
      </c>
    </row>
    <row r="100" spans="1:4" ht="28.8">
      <c r="A100" s="58" t="s">
        <v>385</v>
      </c>
      <c r="B100" s="7" t="s">
        <v>385</v>
      </c>
      <c r="C100" s="148" t="s">
        <v>391</v>
      </c>
      <c r="D100" s="19">
        <f>Аксессуары!D29</f>
        <v>13732.2</v>
      </c>
    </row>
    <row r="101" spans="1:4">
      <c r="A101" s="58" t="s">
        <v>386</v>
      </c>
      <c r="B101" s="7" t="s">
        <v>386</v>
      </c>
      <c r="C101" s="148" t="s">
        <v>392</v>
      </c>
      <c r="D101" s="19">
        <f>Аксессуары!D30</f>
        <v>13732.2</v>
      </c>
    </row>
    <row r="102" spans="1:4" ht="15" thickBot="1">
      <c r="A102" s="64" t="s">
        <v>387</v>
      </c>
      <c r="B102" s="61" t="s">
        <v>387</v>
      </c>
      <c r="C102" s="125" t="s">
        <v>393</v>
      </c>
      <c r="D102" s="115">
        <f>Аксессуары!D31</f>
        <v>13732.2</v>
      </c>
    </row>
    <row r="103" spans="1:4" ht="28.8">
      <c r="A103" s="146" t="s">
        <v>394</v>
      </c>
      <c r="B103" s="121" t="s">
        <v>394</v>
      </c>
      <c r="C103" s="121" t="s">
        <v>630</v>
      </c>
      <c r="D103" s="19">
        <f>'Мобильный доступ'!D7</f>
        <v>1539</v>
      </c>
    </row>
    <row r="104" spans="1:4" ht="28.8">
      <c r="A104" s="146" t="s">
        <v>396</v>
      </c>
      <c r="B104" s="121" t="s">
        <v>394</v>
      </c>
      <c r="C104" s="121" t="s">
        <v>631</v>
      </c>
      <c r="D104" s="19">
        <f>'Мобильный доступ'!D8</f>
        <v>1539</v>
      </c>
    </row>
    <row r="105" spans="1:4" ht="28.8">
      <c r="A105" s="146" t="s">
        <v>397</v>
      </c>
      <c r="B105" s="121" t="s">
        <v>397</v>
      </c>
      <c r="C105" s="121" t="s">
        <v>632</v>
      </c>
      <c r="D105" s="19">
        <f>'Мобильный доступ'!D9</f>
        <v>3240</v>
      </c>
    </row>
    <row r="106" spans="1:4" ht="29.4" thickBot="1">
      <c r="A106" s="147" t="s">
        <v>398</v>
      </c>
      <c r="B106" s="125" t="s">
        <v>398</v>
      </c>
      <c r="C106" s="125" t="s">
        <v>633</v>
      </c>
      <c r="D106" s="115">
        <f>'Мобильный доступ'!D10</f>
        <v>3240</v>
      </c>
    </row>
    <row r="107" spans="1:4" ht="28.8">
      <c r="A107" s="146" t="s">
        <v>327</v>
      </c>
      <c r="B107" s="121" t="s">
        <v>327</v>
      </c>
      <c r="C107" s="121" t="s">
        <v>634</v>
      </c>
      <c r="D107" s="19">
        <f>'Мобильный доступ'!D13</f>
        <v>2160</v>
      </c>
    </row>
    <row r="108" spans="1:4" ht="28.8">
      <c r="A108" s="146" t="s">
        <v>326</v>
      </c>
      <c r="B108" s="121" t="s">
        <v>327</v>
      </c>
      <c r="C108" s="121" t="s">
        <v>635</v>
      </c>
      <c r="D108" s="19">
        <f>'Мобильный доступ'!D14</f>
        <v>2160</v>
      </c>
    </row>
    <row r="109" spans="1:4" ht="28.8">
      <c r="A109" s="146" t="s">
        <v>327</v>
      </c>
      <c r="B109" s="121" t="s">
        <v>401</v>
      </c>
      <c r="C109" s="121" t="s">
        <v>636</v>
      </c>
      <c r="D109" s="19">
        <f>'Мобильный доступ'!D15</f>
        <v>3240</v>
      </c>
    </row>
    <row r="110" spans="1:4" ht="29.4" thickBot="1">
      <c r="A110" s="147" t="s">
        <v>326</v>
      </c>
      <c r="B110" s="125" t="s">
        <v>402</v>
      </c>
      <c r="C110" s="125" t="s">
        <v>637</v>
      </c>
      <c r="D110" s="23">
        <f>'Мобильный доступ'!D16</f>
        <v>3240</v>
      </c>
    </row>
    <row r="111" spans="1:4" ht="43.2">
      <c r="A111" s="152" t="s">
        <v>145</v>
      </c>
      <c r="B111" s="121" t="s">
        <v>424</v>
      </c>
      <c r="C111" s="153" t="s">
        <v>146</v>
      </c>
      <c r="D111" s="151">
        <f>'Карты SEOS'!D6</f>
        <v>2786.4</v>
      </c>
    </row>
    <row r="112" spans="1:4" ht="43.2">
      <c r="A112" s="146" t="s">
        <v>147</v>
      </c>
      <c r="B112" s="121" t="s">
        <v>425</v>
      </c>
      <c r="C112" s="121" t="s">
        <v>148</v>
      </c>
      <c r="D112" s="151">
        <f>'Карты SEOS'!D7</f>
        <v>5670</v>
      </c>
    </row>
    <row r="113" spans="1:4" ht="28.8">
      <c r="A113" s="146" t="s">
        <v>524</v>
      </c>
      <c r="B113" s="121" t="s">
        <v>269</v>
      </c>
      <c r="C113" s="121" t="s">
        <v>270</v>
      </c>
      <c r="D113" s="151">
        <f>'Карты SEOS'!D8</f>
        <v>2786.4</v>
      </c>
    </row>
    <row r="114" spans="1:4" ht="28.8">
      <c r="A114" s="146" t="s">
        <v>418</v>
      </c>
      <c r="B114" s="121" t="s">
        <v>423</v>
      </c>
      <c r="C114" s="121" t="s">
        <v>419</v>
      </c>
      <c r="D114" s="151">
        <f>'Карты SEOS'!D9</f>
        <v>3612.6000000000004</v>
      </c>
    </row>
    <row r="115" spans="1:4" ht="28.8">
      <c r="A115" s="146" t="s">
        <v>420</v>
      </c>
      <c r="B115" s="121" t="s">
        <v>422</v>
      </c>
      <c r="C115" s="121" t="s">
        <v>421</v>
      </c>
      <c r="D115" s="151">
        <f>'Карты SEOS'!D10</f>
        <v>3072.6000000000004</v>
      </c>
    </row>
    <row r="116" spans="1:4" ht="29.4" thickBot="1">
      <c r="A116" s="147" t="s">
        <v>155</v>
      </c>
      <c r="B116" s="125" t="s">
        <v>638</v>
      </c>
      <c r="C116" s="125" t="s">
        <v>156</v>
      </c>
      <c r="D116" s="23">
        <f>'Карты SEOS'!D11</f>
        <v>1879.2</v>
      </c>
    </row>
    <row r="117" spans="1:4" ht="43.2">
      <c r="A117" s="146" t="s">
        <v>149</v>
      </c>
      <c r="B117" s="121" t="s">
        <v>150</v>
      </c>
      <c r="C117" s="121" t="s">
        <v>151</v>
      </c>
      <c r="D117" s="19">
        <f>'Карты SEOS'!D14</f>
        <v>5815.8</v>
      </c>
    </row>
    <row r="118" spans="1:4" ht="43.2">
      <c r="A118" s="146" t="s">
        <v>152</v>
      </c>
      <c r="B118" s="121" t="s">
        <v>153</v>
      </c>
      <c r="C118" s="121" t="s">
        <v>154</v>
      </c>
      <c r="D118" s="19">
        <f>'Карты SEOS'!D15</f>
        <v>7419.6</v>
      </c>
    </row>
    <row r="119" spans="1:4" ht="43.8" thickBot="1">
      <c r="A119" s="147" t="s">
        <v>157</v>
      </c>
      <c r="B119" s="125" t="s">
        <v>639</v>
      </c>
      <c r="C119" s="125" t="s">
        <v>158</v>
      </c>
      <c r="D119" s="23">
        <f>'Карты SEOS'!D16</f>
        <v>3823.2</v>
      </c>
    </row>
    <row r="120" spans="1:4" ht="43.8" thickBot="1">
      <c r="A120" s="147" t="s">
        <v>266</v>
      </c>
      <c r="B120" s="61" t="s">
        <v>267</v>
      </c>
      <c r="C120" s="61" t="s">
        <v>268</v>
      </c>
      <c r="D120" s="23">
        <f>'Карты SEOS'!D19</f>
        <v>4881.5999999999995</v>
      </c>
    </row>
    <row r="121" spans="1:4" ht="43.8" thickBot="1">
      <c r="A121" s="147" t="s">
        <v>434</v>
      </c>
      <c r="B121" s="61" t="s">
        <v>435</v>
      </c>
      <c r="C121" s="61" t="s">
        <v>436</v>
      </c>
      <c r="D121" s="23">
        <f>'Карты SEOS'!D22</f>
        <v>7371</v>
      </c>
    </row>
    <row r="122" spans="1:4" ht="28.8">
      <c r="A122" s="146" t="s">
        <v>159</v>
      </c>
      <c r="B122" s="121" t="s">
        <v>442</v>
      </c>
      <c r="C122" s="121" t="s">
        <v>439</v>
      </c>
      <c r="D122" s="19">
        <f>'Карты iCLASS SE'!D6</f>
        <v>2953.7999999999997</v>
      </c>
    </row>
    <row r="123" spans="1:4" ht="28.8">
      <c r="A123" s="121" t="s">
        <v>262</v>
      </c>
      <c r="B123" s="121" t="s">
        <v>263</v>
      </c>
      <c r="C123" s="121" t="s">
        <v>264</v>
      </c>
      <c r="D123" s="19">
        <f>'Карты iCLASS SE'!D7</f>
        <v>2953.7999999999997</v>
      </c>
    </row>
    <row r="124" spans="1:4" ht="28.8">
      <c r="A124" s="121" t="s">
        <v>265</v>
      </c>
      <c r="B124" s="121" t="s">
        <v>448</v>
      </c>
      <c r="C124" s="121" t="s">
        <v>447</v>
      </c>
      <c r="D124" s="19">
        <f>'Карты iCLASS SE'!D8</f>
        <v>2953.7999999999997</v>
      </c>
    </row>
    <row r="125" spans="1:4" ht="28.8">
      <c r="A125" s="146" t="s">
        <v>160</v>
      </c>
      <c r="B125" s="121" t="s">
        <v>440</v>
      </c>
      <c r="C125" s="121" t="s">
        <v>161</v>
      </c>
      <c r="D125" s="19">
        <f>'Карты iCLASS SE'!D9</f>
        <v>1971</v>
      </c>
    </row>
    <row r="126" spans="1:4" ht="28.8">
      <c r="A126" s="146" t="s">
        <v>162</v>
      </c>
      <c r="B126" s="121" t="s">
        <v>441</v>
      </c>
      <c r="C126" s="121" t="s">
        <v>163</v>
      </c>
      <c r="D126" s="19">
        <f>'Карты iCLASS SE'!D10</f>
        <v>5351.4</v>
      </c>
    </row>
    <row r="127" spans="1:4" ht="28.8">
      <c r="A127" s="146" t="s">
        <v>164</v>
      </c>
      <c r="B127" s="121" t="s">
        <v>443</v>
      </c>
      <c r="C127" s="121" t="s">
        <v>165</v>
      </c>
      <c r="D127" s="19">
        <f>'Карты iCLASS SE'!D11</f>
        <v>5562</v>
      </c>
    </row>
    <row r="128" spans="1:4">
      <c r="A128" s="121" t="s">
        <v>170</v>
      </c>
      <c r="B128" s="121" t="s">
        <v>446</v>
      </c>
      <c r="C128" s="121" t="s">
        <v>171</v>
      </c>
      <c r="D128" s="19">
        <f>'Карты iCLASS SE'!D12</f>
        <v>3834</v>
      </c>
    </row>
    <row r="129" spans="1:5" ht="15" thickBot="1">
      <c r="A129" s="147" t="s">
        <v>249</v>
      </c>
      <c r="B129" s="125" t="s">
        <v>250</v>
      </c>
      <c r="C129" s="125" t="s">
        <v>251</v>
      </c>
      <c r="D129" s="23">
        <f>'Карты iCLASS SE'!D13</f>
        <v>2586.6</v>
      </c>
    </row>
    <row r="130" spans="1:5" ht="28.8">
      <c r="A130" s="146" t="s">
        <v>166</v>
      </c>
      <c r="B130" s="121" t="s">
        <v>444</v>
      </c>
      <c r="C130" s="121" t="s">
        <v>167</v>
      </c>
      <c r="D130" s="19">
        <f>'Карты iCLASS SE'!D16</f>
        <v>6469.2</v>
      </c>
    </row>
    <row r="131" spans="1:5" ht="43.8" thickBot="1">
      <c r="A131" s="147" t="s">
        <v>168</v>
      </c>
      <c r="B131" s="125" t="s">
        <v>445</v>
      </c>
      <c r="C131" s="125" t="s">
        <v>169</v>
      </c>
      <c r="D131" s="78">
        <f>'Карты iCLASS SE'!D17</f>
        <v>6766.2</v>
      </c>
      <c r="E131" s="160"/>
    </row>
    <row r="132" spans="1:5" ht="15" thickBot="1">
      <c r="A132" s="147" t="s">
        <v>252</v>
      </c>
      <c r="B132" s="125" t="s">
        <v>252</v>
      </c>
      <c r="C132" s="125" t="s">
        <v>253</v>
      </c>
      <c r="D132" s="161">
        <f>'Карты iCLASS SE'!D20</f>
        <v>9477</v>
      </c>
    </row>
    <row r="133" spans="1:5" ht="28.8">
      <c r="A133" s="146" t="s">
        <v>174</v>
      </c>
      <c r="B133" s="121" t="s">
        <v>175</v>
      </c>
      <c r="C133" s="121" t="s">
        <v>176</v>
      </c>
      <c r="D133" s="19">
        <f>'Карты iCLASS'!D6</f>
        <v>2953.7999999999997</v>
      </c>
    </row>
    <row r="134" spans="1:5" ht="28.8">
      <c r="A134" s="146" t="s">
        <v>226</v>
      </c>
      <c r="B134" s="121" t="s">
        <v>175</v>
      </c>
      <c r="C134" s="121" t="s">
        <v>176</v>
      </c>
      <c r="D134" s="19">
        <f>'Карты iCLASS'!D7</f>
        <v>2953.7999999999997</v>
      </c>
    </row>
    <row r="135" spans="1:5" ht="28.8">
      <c r="A135" s="146" t="s">
        <v>223</v>
      </c>
      <c r="B135" s="121" t="s">
        <v>224</v>
      </c>
      <c r="C135" s="121" t="s">
        <v>225</v>
      </c>
      <c r="D135" s="19">
        <f>'Карты iCLASS'!D8</f>
        <v>2953.7999999999997</v>
      </c>
    </row>
    <row r="136" spans="1:5" ht="28.8">
      <c r="A136" s="146" t="s">
        <v>177</v>
      </c>
      <c r="B136" s="121" t="s">
        <v>178</v>
      </c>
      <c r="C136" s="121" t="s">
        <v>179</v>
      </c>
      <c r="D136" s="19">
        <f>'Карты iCLASS'!D9</f>
        <v>3061.8</v>
      </c>
    </row>
    <row r="137" spans="1:5" ht="28.8">
      <c r="A137" s="146" t="s">
        <v>180</v>
      </c>
      <c r="B137" s="121" t="s">
        <v>181</v>
      </c>
      <c r="C137" s="121" t="s">
        <v>182</v>
      </c>
      <c r="D137" s="19">
        <f>'Карты iCLASS'!D10</f>
        <v>5351.4</v>
      </c>
    </row>
    <row r="138" spans="1:5" ht="28.8">
      <c r="A138" s="146" t="s">
        <v>183</v>
      </c>
      <c r="B138" s="121" t="s">
        <v>184</v>
      </c>
      <c r="C138" s="121" t="s">
        <v>185</v>
      </c>
      <c r="D138" s="19">
        <f>'Карты iCLASS'!D11</f>
        <v>5351.4</v>
      </c>
    </row>
    <row r="139" spans="1:5" ht="43.2">
      <c r="A139" s="146" t="s">
        <v>227</v>
      </c>
      <c r="B139" s="121" t="s">
        <v>228</v>
      </c>
      <c r="C139" s="121" t="s">
        <v>229</v>
      </c>
      <c r="D139" s="19">
        <f>'Карты iCLASS'!D12</f>
        <v>5562</v>
      </c>
    </row>
    <row r="140" spans="1:5" ht="28.8">
      <c r="A140" s="146" t="s">
        <v>230</v>
      </c>
      <c r="B140" s="121" t="s">
        <v>231</v>
      </c>
      <c r="C140" s="121" t="s">
        <v>232</v>
      </c>
      <c r="D140" s="19">
        <f>'Карты iCLASS'!D13</f>
        <v>5562</v>
      </c>
    </row>
    <row r="141" spans="1:5" ht="28.8">
      <c r="A141" s="146" t="s">
        <v>454</v>
      </c>
      <c r="B141" s="121" t="s">
        <v>453</v>
      </c>
      <c r="C141" s="121" t="s">
        <v>232</v>
      </c>
      <c r="D141" s="19">
        <f>'Карты iCLASS'!D14</f>
        <v>5562</v>
      </c>
    </row>
    <row r="142" spans="1:5" ht="28.8">
      <c r="A142" s="146" t="s">
        <v>186</v>
      </c>
      <c r="B142" s="121" t="s">
        <v>187</v>
      </c>
      <c r="C142" s="121" t="s">
        <v>188</v>
      </c>
      <c r="D142" s="19">
        <f>'Карты iCLASS'!D15</f>
        <v>1971</v>
      </c>
    </row>
    <row r="143" spans="1:5" ht="28.8">
      <c r="A143" s="146" t="s">
        <v>196</v>
      </c>
      <c r="B143" s="121" t="s">
        <v>197</v>
      </c>
      <c r="C143" s="121" t="s">
        <v>198</v>
      </c>
      <c r="D143" s="19">
        <f>'Карты iCLASS'!D16</f>
        <v>3834</v>
      </c>
    </row>
    <row r="144" spans="1:5" ht="28.8">
      <c r="A144" s="146" t="s">
        <v>199</v>
      </c>
      <c r="B144" s="121" t="s">
        <v>200</v>
      </c>
      <c r="C144" s="121" t="s">
        <v>201</v>
      </c>
      <c r="D144" s="19">
        <f>'Карты iCLASS'!D17</f>
        <v>2586.6</v>
      </c>
    </row>
    <row r="145" spans="1:4" ht="29.4" thickBot="1">
      <c r="A145" s="147" t="s">
        <v>273</v>
      </c>
      <c r="B145" s="125" t="s">
        <v>274</v>
      </c>
      <c r="C145" s="125" t="s">
        <v>275</v>
      </c>
      <c r="D145" s="78">
        <f>'Карты iCLASS'!D18</f>
        <v>6604.2</v>
      </c>
    </row>
    <row r="146" spans="1:4" ht="28.8">
      <c r="A146" s="146" t="s">
        <v>189</v>
      </c>
      <c r="B146" s="121" t="s">
        <v>189</v>
      </c>
      <c r="C146" s="121" t="s">
        <v>190</v>
      </c>
      <c r="D146" s="162">
        <f>'Карты iCLASS'!D21</f>
        <v>6469.2</v>
      </c>
    </row>
    <row r="147" spans="1:4" ht="43.2">
      <c r="A147" s="146" t="s">
        <v>191</v>
      </c>
      <c r="B147" s="121" t="s">
        <v>191</v>
      </c>
      <c r="C147" s="121" t="s">
        <v>192</v>
      </c>
      <c r="D147" s="19">
        <f>'Карты iCLASS'!D22</f>
        <v>6469.2</v>
      </c>
    </row>
    <row r="148" spans="1:4" ht="43.2">
      <c r="A148" s="146" t="s">
        <v>233</v>
      </c>
      <c r="B148" s="121" t="s">
        <v>234</v>
      </c>
      <c r="C148" s="121" t="s">
        <v>235</v>
      </c>
      <c r="D148" s="19">
        <f>'Карты iCLASS'!D23</f>
        <v>6469.2</v>
      </c>
    </row>
    <row r="149" spans="1:4" ht="43.2">
      <c r="A149" s="146" t="s">
        <v>236</v>
      </c>
      <c r="B149" s="121" t="s">
        <v>234</v>
      </c>
      <c r="C149" s="121" t="s">
        <v>237</v>
      </c>
      <c r="D149" s="19">
        <f>'Карты iCLASS'!D24</f>
        <v>6469.2</v>
      </c>
    </row>
    <row r="150" spans="1:4" ht="43.2">
      <c r="A150" s="146" t="s">
        <v>238</v>
      </c>
      <c r="B150" s="121" t="s">
        <v>238</v>
      </c>
      <c r="C150" s="121" t="s">
        <v>239</v>
      </c>
      <c r="D150" s="19">
        <f>'Карты iCLASS'!D25</f>
        <v>7619.4</v>
      </c>
    </row>
    <row r="151" spans="1:4" ht="43.2">
      <c r="A151" s="146" t="s">
        <v>240</v>
      </c>
      <c r="B151" s="121" t="s">
        <v>240</v>
      </c>
      <c r="C151" s="121" t="s">
        <v>241</v>
      </c>
      <c r="D151" s="19">
        <f>'Карты iCLASS'!D26</f>
        <v>7619.4</v>
      </c>
    </row>
    <row r="152" spans="1:4" ht="43.2">
      <c r="A152" s="146" t="s">
        <v>242</v>
      </c>
      <c r="B152" s="121" t="s">
        <v>242</v>
      </c>
      <c r="C152" s="121" t="s">
        <v>243</v>
      </c>
      <c r="D152" s="19">
        <f>'Карты iCLASS'!D27</f>
        <v>7619.4</v>
      </c>
    </row>
    <row r="153" spans="1:4" ht="43.2">
      <c r="A153" s="146" t="s">
        <v>244</v>
      </c>
      <c r="B153" s="121" t="s">
        <v>244</v>
      </c>
      <c r="C153" s="121" t="s">
        <v>245</v>
      </c>
      <c r="D153" s="19">
        <f>'Карты iCLASS'!D28</f>
        <v>7749</v>
      </c>
    </row>
    <row r="154" spans="1:4" ht="43.8" thickBot="1">
      <c r="A154" s="147" t="s">
        <v>246</v>
      </c>
      <c r="B154" s="125" t="s">
        <v>246</v>
      </c>
      <c r="C154" s="125" t="s">
        <v>245</v>
      </c>
      <c r="D154" s="23">
        <f>'Карты iCLASS'!D29</f>
        <v>7749</v>
      </c>
    </row>
    <row r="155" spans="1:4" ht="43.2">
      <c r="A155" s="146" t="s">
        <v>193</v>
      </c>
      <c r="B155" s="121" t="s">
        <v>194</v>
      </c>
      <c r="C155" s="121" t="s">
        <v>195</v>
      </c>
      <c r="D155" s="19">
        <f>'Карты iCLASS'!D32</f>
        <v>7570.8</v>
      </c>
    </row>
    <row r="156" spans="1:4" ht="43.8" thickBot="1">
      <c r="A156" s="147" t="s">
        <v>247</v>
      </c>
      <c r="B156" s="125" t="s">
        <v>247</v>
      </c>
      <c r="C156" s="125" t="s">
        <v>248</v>
      </c>
      <c r="D156" s="23">
        <f>'Карты iCLASS'!D33</f>
        <v>7570.8</v>
      </c>
    </row>
    <row r="157" spans="1:4" ht="28.8">
      <c r="A157" s="146" t="s">
        <v>207</v>
      </c>
      <c r="B157" s="121" t="s">
        <v>208</v>
      </c>
      <c r="C157" s="121" t="s">
        <v>209</v>
      </c>
      <c r="D157" s="19">
        <f>'Карты Mifare'!D6</f>
        <v>2403</v>
      </c>
    </row>
    <row r="158" spans="1:4" ht="28.8">
      <c r="A158" s="146" t="s">
        <v>210</v>
      </c>
      <c r="B158" s="121" t="s">
        <v>208</v>
      </c>
      <c r="C158" s="121" t="s">
        <v>211</v>
      </c>
      <c r="D158" s="19">
        <f>'Карты Mifare'!D7</f>
        <v>2403</v>
      </c>
    </row>
    <row r="159" spans="1:4" ht="28.8">
      <c r="A159" s="146" t="s">
        <v>212</v>
      </c>
      <c r="B159" s="148" t="s">
        <v>213</v>
      </c>
      <c r="C159" s="121" t="s">
        <v>214</v>
      </c>
      <c r="D159" s="19">
        <f>'Карты Mifare'!D8</f>
        <v>4471.2</v>
      </c>
    </row>
    <row r="160" spans="1:4" ht="28.8">
      <c r="A160" s="146" t="s">
        <v>219</v>
      </c>
      <c r="B160" s="121" t="s">
        <v>213</v>
      </c>
      <c r="C160" s="121" t="s">
        <v>214</v>
      </c>
      <c r="D160" s="19">
        <f>'Карты Mifare'!D9</f>
        <v>4417.2</v>
      </c>
    </row>
    <row r="161" spans="1:4" ht="28.8">
      <c r="A161" s="146" t="s">
        <v>220</v>
      </c>
      <c r="B161" s="121" t="s">
        <v>221</v>
      </c>
      <c r="C161" s="121" t="s">
        <v>222</v>
      </c>
      <c r="D161" s="19">
        <f>'Карты Mifare'!D10</f>
        <v>4590</v>
      </c>
    </row>
    <row r="162" spans="1:4" ht="28.8">
      <c r="A162" s="146" t="s">
        <v>254</v>
      </c>
      <c r="B162" s="153" t="s">
        <v>640</v>
      </c>
      <c r="C162" s="121" t="s">
        <v>641</v>
      </c>
      <c r="D162" s="19">
        <f>'Карты Mifare'!D11</f>
        <v>3353.4</v>
      </c>
    </row>
    <row r="163" spans="1:4" ht="28.8">
      <c r="A163" s="146" t="s">
        <v>255</v>
      </c>
      <c r="B163" s="121" t="s">
        <v>642</v>
      </c>
      <c r="C163" s="121" t="s">
        <v>643</v>
      </c>
      <c r="D163" s="19">
        <f>'Карты Mifare'!D12</f>
        <v>3639.6</v>
      </c>
    </row>
    <row r="164" spans="1:4" ht="29.4" thickBot="1">
      <c r="A164" s="147" t="s">
        <v>256</v>
      </c>
      <c r="B164" s="125" t="s">
        <v>644</v>
      </c>
      <c r="C164" s="125" t="s">
        <v>645</v>
      </c>
      <c r="D164" s="23">
        <f>'Карты Mifare'!D13</f>
        <v>3639.6</v>
      </c>
    </row>
    <row r="165" spans="1:4" ht="43.2">
      <c r="A165" s="146" t="s">
        <v>172</v>
      </c>
      <c r="B165" s="121" t="s">
        <v>172</v>
      </c>
      <c r="C165" s="121" t="s">
        <v>173</v>
      </c>
      <c r="D165" s="19">
        <f>'Карты Mifare'!D16</f>
        <v>4995</v>
      </c>
    </row>
    <row r="166" spans="1:4" ht="28.8">
      <c r="A166" s="146" t="s">
        <v>257</v>
      </c>
      <c r="B166" s="7" t="s">
        <v>258</v>
      </c>
      <c r="C166" s="121" t="s">
        <v>259</v>
      </c>
      <c r="D166" s="19">
        <f>'Карты Mifare'!D17</f>
        <v>5875.2000000000007</v>
      </c>
    </row>
    <row r="167" spans="1:4" ht="43.2">
      <c r="A167" s="146" t="s">
        <v>260</v>
      </c>
      <c r="B167" s="7" t="s">
        <v>258</v>
      </c>
      <c r="C167" s="121" t="s">
        <v>646</v>
      </c>
      <c r="D167" s="19">
        <f>'Карты Mifare'!D18</f>
        <v>6161.4</v>
      </c>
    </row>
    <row r="168" spans="1:4" ht="29.4" thickBot="1">
      <c r="A168" s="147" t="s">
        <v>261</v>
      </c>
      <c r="B168" s="61" t="s">
        <v>258</v>
      </c>
      <c r="C168" s="125" t="s">
        <v>647</v>
      </c>
      <c r="D168" s="23">
        <f>'Карты Mifare'!D19</f>
        <v>6161.4</v>
      </c>
    </row>
    <row r="169" spans="1:4">
      <c r="A169" s="146" t="s">
        <v>202</v>
      </c>
      <c r="B169" s="7" t="s">
        <v>203</v>
      </c>
      <c r="C169" s="7" t="s">
        <v>204</v>
      </c>
      <c r="D169" s="19">
        <f>'Карты UHF'!D6</f>
        <v>4665.6000000000004</v>
      </c>
    </row>
    <row r="170" spans="1:4" ht="28.8">
      <c r="A170" s="163" t="s">
        <v>271</v>
      </c>
      <c r="B170" s="164" t="s">
        <v>272</v>
      </c>
      <c r="C170" s="121" t="s">
        <v>451</v>
      </c>
      <c r="D170" s="19">
        <f>'Карты UHF'!D7</f>
        <v>6031.8</v>
      </c>
    </row>
    <row r="171" spans="1:4" ht="29.4" thickBot="1">
      <c r="A171" s="165" t="s">
        <v>205</v>
      </c>
      <c r="B171" s="166" t="s">
        <v>206</v>
      </c>
      <c r="C171" s="167" t="s">
        <v>452</v>
      </c>
      <c r="D171" s="23">
        <f>'Карты UHF'!D8</f>
        <v>6031.8</v>
      </c>
    </row>
    <row r="172" spans="1:4">
      <c r="A172" s="146" t="s">
        <v>276</v>
      </c>
      <c r="B172" s="7" t="s">
        <v>277</v>
      </c>
      <c r="C172" s="7" t="s">
        <v>278</v>
      </c>
      <c r="D172" s="19">
        <f>'Карты PROX'!D6</f>
        <v>1960.2</v>
      </c>
    </row>
    <row r="173" spans="1:4">
      <c r="A173" s="146" t="s">
        <v>279</v>
      </c>
      <c r="B173" s="7" t="s">
        <v>277</v>
      </c>
      <c r="C173" s="7" t="s">
        <v>278</v>
      </c>
      <c r="D173" s="19">
        <f>'Карты PROX'!D7</f>
        <v>1960.2</v>
      </c>
    </row>
    <row r="174" spans="1:4">
      <c r="A174" s="146" t="s">
        <v>280</v>
      </c>
      <c r="B174" s="7" t="s">
        <v>277</v>
      </c>
      <c r="C174" s="7" t="s">
        <v>278</v>
      </c>
      <c r="D174" s="19">
        <f>'Карты PROX'!D8</f>
        <v>1960.2</v>
      </c>
    </row>
    <row r="175" spans="1:4" ht="28.8">
      <c r="A175" s="146" t="s">
        <v>281</v>
      </c>
      <c r="B175" s="7" t="s">
        <v>282</v>
      </c>
      <c r="C175" s="7" t="s">
        <v>283</v>
      </c>
      <c r="D175" s="19">
        <f>'Карты PROX'!D9</f>
        <v>3963.6</v>
      </c>
    </row>
    <row r="176" spans="1:4">
      <c r="A176" s="146" t="s">
        <v>284</v>
      </c>
      <c r="B176" s="7" t="s">
        <v>285</v>
      </c>
      <c r="C176" s="7" t="s">
        <v>286</v>
      </c>
      <c r="D176" s="19">
        <f>'Карты PROX'!D10</f>
        <v>3596.4</v>
      </c>
    </row>
    <row r="177" spans="1:4">
      <c r="A177" s="146" t="s">
        <v>287</v>
      </c>
      <c r="B177" s="7" t="s">
        <v>285</v>
      </c>
      <c r="C177" s="7" t="s">
        <v>286</v>
      </c>
      <c r="D177" s="19">
        <f>'Карты PROX'!D11</f>
        <v>3596.4</v>
      </c>
    </row>
    <row r="178" spans="1:4" ht="28.8">
      <c r="A178" s="146" t="s">
        <v>288</v>
      </c>
      <c r="B178" s="7" t="s">
        <v>285</v>
      </c>
      <c r="C178" s="7" t="s">
        <v>289</v>
      </c>
      <c r="D178" s="19">
        <f>'Карты PROX'!D12</f>
        <v>3596.4</v>
      </c>
    </row>
    <row r="179" spans="1:4" ht="28.8">
      <c r="A179" s="146" t="s">
        <v>290</v>
      </c>
      <c r="B179" s="7" t="s">
        <v>291</v>
      </c>
      <c r="C179" s="7" t="s">
        <v>292</v>
      </c>
      <c r="D179" s="19">
        <f>'Карты PROX'!D13</f>
        <v>3704.4</v>
      </c>
    </row>
    <row r="180" spans="1:4">
      <c r="A180" s="146" t="s">
        <v>293</v>
      </c>
      <c r="B180" s="7" t="s">
        <v>294</v>
      </c>
      <c r="C180" s="7" t="s">
        <v>295</v>
      </c>
      <c r="D180" s="19">
        <f>'Карты PROX'!D14</f>
        <v>3893.4</v>
      </c>
    </row>
    <row r="181" spans="1:4" ht="28.8">
      <c r="A181" s="146" t="s">
        <v>296</v>
      </c>
      <c r="B181" s="7" t="s">
        <v>297</v>
      </c>
      <c r="C181" s="7" t="s">
        <v>298</v>
      </c>
      <c r="D181" s="19">
        <f>'Карты PROX'!D15</f>
        <v>22312.799999999999</v>
      </c>
    </row>
    <row r="182" spans="1:4">
      <c r="A182" s="163" t="s">
        <v>299</v>
      </c>
      <c r="B182" s="164" t="s">
        <v>300</v>
      </c>
      <c r="C182" s="164" t="s">
        <v>301</v>
      </c>
      <c r="D182" s="19">
        <f>'Карты PROX'!D16</f>
        <v>2613.6</v>
      </c>
    </row>
    <row r="183" spans="1:4" ht="28.8">
      <c r="A183" s="177" t="s">
        <v>429</v>
      </c>
      <c r="B183" s="168" t="s">
        <v>431</v>
      </c>
      <c r="C183" s="164" t="s">
        <v>430</v>
      </c>
      <c r="D183" s="19">
        <f>'Карты PROX'!D17</f>
        <v>5583.6</v>
      </c>
    </row>
    <row r="184" spans="1:4" ht="28.8">
      <c r="A184" s="146" t="s">
        <v>302</v>
      </c>
      <c r="B184" s="7" t="s">
        <v>303</v>
      </c>
      <c r="C184" s="7" t="s">
        <v>304</v>
      </c>
      <c r="D184" s="19">
        <f>'Карты PROX'!D20</f>
        <v>2332.8000000000002</v>
      </c>
    </row>
    <row r="185" spans="1:4" ht="28.8">
      <c r="A185" s="146" t="s">
        <v>305</v>
      </c>
      <c r="B185" s="7" t="s">
        <v>306</v>
      </c>
      <c r="C185" s="7" t="s">
        <v>307</v>
      </c>
      <c r="D185" s="19">
        <f>'Карты PROX'!D21</f>
        <v>4314.6000000000004</v>
      </c>
    </row>
    <row r="186" spans="1:4" ht="28.8">
      <c r="A186" s="146" t="s">
        <v>308</v>
      </c>
      <c r="B186" s="7" t="s">
        <v>309</v>
      </c>
      <c r="C186" s="7" t="s">
        <v>310</v>
      </c>
      <c r="D186" s="19">
        <f>'Карты PROX'!D22</f>
        <v>4600.8</v>
      </c>
    </row>
    <row r="187" spans="1:4" ht="28.8">
      <c r="A187" s="146" t="s">
        <v>311</v>
      </c>
      <c r="B187" s="7" t="s">
        <v>312</v>
      </c>
      <c r="C187" s="7" t="s">
        <v>313</v>
      </c>
      <c r="D187" s="19">
        <f>'Карты PROX'!D23</f>
        <v>5740.2000000000007</v>
      </c>
    </row>
    <row r="188" spans="1:4">
      <c r="A188" s="146" t="s">
        <v>314</v>
      </c>
      <c r="B188" s="7" t="s">
        <v>315</v>
      </c>
      <c r="C188" s="7" t="s">
        <v>316</v>
      </c>
      <c r="D188" s="19">
        <f>'Карты PROX'!D24</f>
        <v>3985.2</v>
      </c>
    </row>
    <row r="189" spans="1:4">
      <c r="A189" s="163" t="s">
        <v>317</v>
      </c>
      <c r="B189" s="164" t="s">
        <v>318</v>
      </c>
      <c r="C189" s="164" t="s">
        <v>319</v>
      </c>
      <c r="D189" s="19">
        <f>'Карты PROX'!D25</f>
        <v>3364.2000000000003</v>
      </c>
    </row>
    <row r="190" spans="1:4" ht="29.4" thickBot="1">
      <c r="A190" s="165" t="s">
        <v>429</v>
      </c>
      <c r="B190" s="171" t="s">
        <v>432</v>
      </c>
      <c r="C190" s="166" t="s">
        <v>430</v>
      </c>
      <c r="D190" s="23">
        <f>'Карты PROX'!D26</f>
        <v>5583.6</v>
      </c>
    </row>
    <row r="191" spans="1:4" ht="57.6">
      <c r="A191" s="121" t="s">
        <v>320</v>
      </c>
      <c r="B191" s="7" t="s">
        <v>320</v>
      </c>
      <c r="C191" s="7" t="s">
        <v>321</v>
      </c>
      <c r="D191" s="180">
        <f>Программирование!D5</f>
        <v>1570320</v>
      </c>
    </row>
    <row r="192" spans="1:4" ht="28.8">
      <c r="A192" s="121" t="s">
        <v>322</v>
      </c>
      <c r="B192" s="121" t="s">
        <v>322</v>
      </c>
      <c r="C192" s="7" t="s">
        <v>323</v>
      </c>
      <c r="D192" s="180">
        <f>Программирование!D6</f>
        <v>216</v>
      </c>
    </row>
    <row r="193" spans="1:4" ht="28.8">
      <c r="A193" s="121" t="s">
        <v>324</v>
      </c>
      <c r="B193" s="7" t="s">
        <v>324</v>
      </c>
      <c r="C193" s="7" t="s">
        <v>325</v>
      </c>
      <c r="D193" s="180">
        <f>Программирование!D7</f>
        <v>216</v>
      </c>
    </row>
    <row r="194" spans="1:4" ht="28.8">
      <c r="A194" s="7" t="s">
        <v>215</v>
      </c>
      <c r="B194" s="7" t="s">
        <v>215</v>
      </c>
      <c r="C194" s="7" t="s">
        <v>216</v>
      </c>
      <c r="D194" s="180">
        <f>Программирование!D8</f>
        <v>216</v>
      </c>
    </row>
    <row r="195" spans="1:4" ht="28.8">
      <c r="A195" s="7" t="s">
        <v>217</v>
      </c>
      <c r="B195" s="7" t="s">
        <v>217</v>
      </c>
      <c r="C195" s="7" t="s">
        <v>218</v>
      </c>
      <c r="D195" s="180">
        <f>Программирование!D9</f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B81D1-A08B-4AAE-B0AA-85E597A0E51D}">
  <dimension ref="A2:G425"/>
  <sheetViews>
    <sheetView topLeftCell="A44" workbookViewId="0">
      <selection activeCell="B54" sqref="B54"/>
    </sheetView>
  </sheetViews>
  <sheetFormatPr defaultRowHeight="14.4"/>
  <cols>
    <col min="1" max="1" width="19.6640625" customWidth="1"/>
    <col min="2" max="2" width="42.5546875" customWidth="1"/>
    <col min="3" max="3" width="74.5546875" customWidth="1"/>
    <col min="4" max="4" width="19.44140625" customWidth="1"/>
    <col min="5" max="8" width="10.44140625" customWidth="1"/>
  </cols>
  <sheetData>
    <row r="2" spans="1:7" ht="25.8">
      <c r="A2" s="11" t="s">
        <v>539</v>
      </c>
    </row>
    <row r="4" spans="1:7">
      <c r="A4" s="69" t="s">
        <v>0</v>
      </c>
      <c r="B4" s="69" t="s">
        <v>1</v>
      </c>
      <c r="C4" s="69" t="s">
        <v>2</v>
      </c>
      <c r="D4" s="116" t="s">
        <v>3</v>
      </c>
    </row>
    <row r="5" spans="1:7" ht="15" thickBot="1">
      <c r="A5" s="12" t="s">
        <v>334</v>
      </c>
      <c r="B5" s="197"/>
      <c r="C5" s="197"/>
      <c r="D5" s="39"/>
    </row>
    <row r="6" spans="1:7">
      <c r="A6" s="40" t="s">
        <v>335</v>
      </c>
      <c r="B6" s="41"/>
      <c r="C6" s="41"/>
      <c r="D6" s="42"/>
    </row>
    <row r="7" spans="1:7" ht="20.399999999999999">
      <c r="A7" s="43" t="s">
        <v>4</v>
      </c>
      <c r="B7" s="2" t="s">
        <v>5</v>
      </c>
      <c r="C7" s="3" t="s">
        <v>6</v>
      </c>
      <c r="D7" s="19">
        <f>213.66*ОГЛАВЛЕНИЕ!H22</f>
        <v>115376.4</v>
      </c>
      <c r="E7" s="4"/>
      <c r="F7" s="4"/>
      <c r="G7" s="4"/>
    </row>
    <row r="8" spans="1:7" ht="20.399999999999999">
      <c r="A8" s="43" t="s">
        <v>7</v>
      </c>
      <c r="B8" s="2" t="s">
        <v>8</v>
      </c>
      <c r="C8" s="3" t="s">
        <v>9</v>
      </c>
      <c r="D8" s="19">
        <f>213.66*ОГЛАВЛЕНИЕ!H22</f>
        <v>115376.4</v>
      </c>
      <c r="E8" s="4"/>
      <c r="F8" s="4"/>
      <c r="G8" s="4"/>
    </row>
    <row r="9" spans="1:7" ht="20.399999999999999">
      <c r="A9" s="43" t="s">
        <v>50</v>
      </c>
      <c r="B9" s="9" t="s">
        <v>51</v>
      </c>
      <c r="C9" s="3" t="s">
        <v>52</v>
      </c>
      <c r="D9" s="19">
        <f>277.76*ОГЛАВЛЕНИЕ!H22</f>
        <v>149990.39999999999</v>
      </c>
      <c r="E9" s="4"/>
      <c r="F9" s="4"/>
      <c r="G9" s="4"/>
    </row>
    <row r="10" spans="1:7" ht="20.399999999999999">
      <c r="A10" s="43" t="s">
        <v>53</v>
      </c>
      <c r="B10" s="9" t="s">
        <v>54</v>
      </c>
      <c r="C10" s="3" t="s">
        <v>55</v>
      </c>
      <c r="D10" s="19">
        <f>277.76*ОГЛАВЛЕНИЕ!H22</f>
        <v>149990.39999999999</v>
      </c>
      <c r="E10" s="4"/>
      <c r="F10" s="4"/>
      <c r="G10" s="4"/>
    </row>
    <row r="11" spans="1:7" ht="20.399999999999999">
      <c r="A11" s="43" t="s">
        <v>26</v>
      </c>
      <c r="B11" s="2" t="s">
        <v>27</v>
      </c>
      <c r="C11" s="3" t="s">
        <v>28</v>
      </c>
      <c r="D11" s="19">
        <f>506.38*ОГЛАВЛЕНИЕ!H22</f>
        <v>273445.2</v>
      </c>
      <c r="E11" s="4"/>
      <c r="F11" s="4"/>
      <c r="G11" s="4"/>
    </row>
    <row r="12" spans="1:7" ht="20.399999999999999">
      <c r="A12" s="43" t="s">
        <v>29</v>
      </c>
      <c r="B12" s="2" t="s">
        <v>30</v>
      </c>
      <c r="C12" s="3" t="s">
        <v>31</v>
      </c>
      <c r="D12" s="19">
        <f>506.38*ОГЛАВЛЕНИЕ!H22</f>
        <v>273445.2</v>
      </c>
      <c r="E12" s="4"/>
      <c r="F12" s="4"/>
      <c r="G12" s="4"/>
    </row>
    <row r="13" spans="1:7" ht="20.399999999999999">
      <c r="A13" s="43" t="s">
        <v>74</v>
      </c>
      <c r="B13" s="2" t="s">
        <v>75</v>
      </c>
      <c r="C13" s="3" t="s">
        <v>76</v>
      </c>
      <c r="D13" s="19">
        <f>506.38*ОГЛАВЛЕНИЕ!H22</f>
        <v>273445.2</v>
      </c>
      <c r="E13" s="4"/>
      <c r="F13" s="4"/>
      <c r="G13" s="4"/>
    </row>
    <row r="14" spans="1:7" ht="21" thickBot="1">
      <c r="A14" s="44" t="s">
        <v>77</v>
      </c>
      <c r="B14" s="45" t="s">
        <v>78</v>
      </c>
      <c r="C14" s="22" t="s">
        <v>79</v>
      </c>
      <c r="D14" s="115">
        <f>506.38*ОГЛАВЛЕНИЕ!H22</f>
        <v>273445.2</v>
      </c>
      <c r="E14" s="4"/>
      <c r="F14" s="4"/>
      <c r="G14" s="4"/>
    </row>
    <row r="15" spans="1:7" ht="15" thickBot="1">
      <c r="A15" s="13"/>
      <c r="B15" s="24"/>
      <c r="C15" s="24"/>
      <c r="D15" s="25"/>
      <c r="E15" s="4"/>
      <c r="F15" s="4"/>
      <c r="G15" s="4"/>
    </row>
    <row r="16" spans="1:7">
      <c r="A16" s="32" t="s">
        <v>336</v>
      </c>
      <c r="B16" s="33"/>
      <c r="C16" s="34"/>
      <c r="D16" s="35"/>
      <c r="E16" s="4"/>
      <c r="F16" s="4"/>
      <c r="G16" s="4"/>
    </row>
    <row r="17" spans="1:7" ht="30.6">
      <c r="A17" s="36" t="s">
        <v>10</v>
      </c>
      <c r="B17" s="5" t="s">
        <v>11</v>
      </c>
      <c r="C17" s="3" t="s">
        <v>12</v>
      </c>
      <c r="D17" s="19">
        <f>247.85*ОГЛАВЛЕНИЕ!H22</f>
        <v>133839</v>
      </c>
      <c r="E17" s="4"/>
      <c r="F17" s="4"/>
      <c r="G17" s="4"/>
    </row>
    <row r="18" spans="1:7" ht="30.6">
      <c r="A18" s="36" t="s">
        <v>13</v>
      </c>
      <c r="B18" s="5" t="s">
        <v>14</v>
      </c>
      <c r="C18" s="3" t="s">
        <v>15</v>
      </c>
      <c r="D18" s="19">
        <f>247.85*ОГЛАВЛЕНИЕ!H22</f>
        <v>133839</v>
      </c>
      <c r="E18" s="4"/>
      <c r="F18" s="4"/>
      <c r="G18" s="4"/>
    </row>
    <row r="19" spans="1:7" ht="30.6">
      <c r="A19" s="36" t="s">
        <v>56</v>
      </c>
      <c r="B19" s="5" t="s">
        <v>57</v>
      </c>
      <c r="C19" s="3" t="s">
        <v>58</v>
      </c>
      <c r="D19" s="19">
        <f>320.49*ОГЛАВЛЕНИЕ!H22</f>
        <v>173064.6</v>
      </c>
      <c r="E19" s="4"/>
      <c r="F19" s="4"/>
      <c r="G19" s="4"/>
    </row>
    <row r="20" spans="1:7" ht="30.6">
      <c r="A20" s="36" t="s">
        <v>59</v>
      </c>
      <c r="B20" s="5" t="s">
        <v>60</v>
      </c>
      <c r="C20" s="3" t="s">
        <v>61</v>
      </c>
      <c r="D20" s="19">
        <f>320.49*ОГЛАВЛЕНИЕ!H22</f>
        <v>173064.6</v>
      </c>
      <c r="E20" s="4"/>
      <c r="F20" s="4"/>
      <c r="G20" s="4"/>
    </row>
    <row r="21" spans="1:7" ht="30.6">
      <c r="A21" s="36" t="s">
        <v>32</v>
      </c>
      <c r="B21" s="5" t="s">
        <v>33</v>
      </c>
      <c r="C21" s="3" t="s">
        <v>34</v>
      </c>
      <c r="D21" s="19">
        <f>548.58*ОГЛАВЛЕНИЕ!H22</f>
        <v>296233.2</v>
      </c>
      <c r="E21" s="4"/>
      <c r="F21" s="4"/>
      <c r="G21" s="4"/>
    </row>
    <row r="22" spans="1:7" ht="30.6">
      <c r="A22" s="36" t="s">
        <v>35</v>
      </c>
      <c r="B22" s="5" t="s">
        <v>36</v>
      </c>
      <c r="C22" s="3" t="s">
        <v>37</v>
      </c>
      <c r="D22" s="19">
        <f>548.58*ОГЛАВЛЕНИЕ!H22</f>
        <v>296233.2</v>
      </c>
      <c r="E22" s="4"/>
      <c r="F22" s="4"/>
      <c r="G22" s="4"/>
    </row>
    <row r="23" spans="1:7" ht="30.6">
      <c r="A23" s="36" t="s">
        <v>80</v>
      </c>
      <c r="B23" s="5" t="s">
        <v>81</v>
      </c>
      <c r="C23" s="3" t="s">
        <v>82</v>
      </c>
      <c r="D23" s="19">
        <f>548.58*ОГЛАВЛЕНИЕ!H22</f>
        <v>296233.2</v>
      </c>
      <c r="E23" s="4"/>
      <c r="F23" s="4"/>
      <c r="G23" s="4"/>
    </row>
    <row r="24" spans="1:7" ht="31.2" thickBot="1">
      <c r="A24" s="37" t="s">
        <v>83</v>
      </c>
      <c r="B24" s="38" t="s">
        <v>81</v>
      </c>
      <c r="C24" s="22" t="s">
        <v>84</v>
      </c>
      <c r="D24" s="115">
        <f>548.58*ОГЛАВЛЕНИЕ!H22</f>
        <v>296233.2</v>
      </c>
      <c r="E24" s="4"/>
      <c r="F24" s="4"/>
      <c r="G24" s="4"/>
    </row>
    <row r="25" spans="1:7" ht="15" thickBot="1">
      <c r="A25" s="13"/>
      <c r="B25" s="24"/>
      <c r="C25" s="24"/>
      <c r="D25" s="25"/>
      <c r="E25" s="4"/>
      <c r="F25" s="4"/>
      <c r="G25" s="4"/>
    </row>
    <row r="26" spans="1:7">
      <c r="A26" s="26" t="s">
        <v>337</v>
      </c>
      <c r="B26" s="27"/>
      <c r="C26" s="27"/>
      <c r="D26" s="28"/>
      <c r="E26" s="4"/>
      <c r="F26" s="4"/>
      <c r="G26" s="4"/>
    </row>
    <row r="27" spans="1:7" ht="30.6">
      <c r="A27" s="29" t="s">
        <v>16</v>
      </c>
      <c r="B27" s="6" t="s">
        <v>17</v>
      </c>
      <c r="C27" s="3" t="s">
        <v>18</v>
      </c>
      <c r="D27" s="19">
        <f>282.04*ОГЛАВЛЕНИЕ!H22</f>
        <v>152301.6</v>
      </c>
      <c r="E27" s="4"/>
      <c r="F27" s="4"/>
      <c r="G27" s="4"/>
    </row>
    <row r="28" spans="1:7" ht="30.6">
      <c r="A28" s="29" t="s">
        <v>19</v>
      </c>
      <c r="B28" s="6" t="s">
        <v>20</v>
      </c>
      <c r="C28" s="3" t="s">
        <v>21</v>
      </c>
      <c r="D28" s="19">
        <f>282.04*ОГЛАВЛЕНИЕ!H22</f>
        <v>152301.6</v>
      </c>
      <c r="E28" s="4"/>
      <c r="F28" s="4"/>
      <c r="G28" s="4"/>
    </row>
    <row r="29" spans="1:7" ht="36" customHeight="1">
      <c r="A29" s="29" t="s">
        <v>62</v>
      </c>
      <c r="B29" s="6" t="s">
        <v>63</v>
      </c>
      <c r="C29" s="3" t="s">
        <v>64</v>
      </c>
      <c r="D29" s="19">
        <f>363.22*ОГЛАВЛЕНИЕ!H22</f>
        <v>196138.80000000002</v>
      </c>
      <c r="E29" s="4"/>
      <c r="F29" s="4"/>
      <c r="G29" s="4"/>
    </row>
    <row r="30" spans="1:7" ht="30.6">
      <c r="A30" s="29" t="s">
        <v>65</v>
      </c>
      <c r="B30" s="6" t="s">
        <v>66</v>
      </c>
      <c r="C30" s="3" t="s">
        <v>67</v>
      </c>
      <c r="D30" s="19">
        <f>363.22*ОГЛАВЛЕНИЕ!H22</f>
        <v>196138.80000000002</v>
      </c>
      <c r="E30" s="4"/>
      <c r="F30" s="4"/>
      <c r="G30" s="4"/>
    </row>
    <row r="31" spans="1:7" ht="30.6">
      <c r="A31" s="29" t="s">
        <v>38</v>
      </c>
      <c r="B31" s="6" t="s">
        <v>39</v>
      </c>
      <c r="C31" s="3" t="s">
        <v>40</v>
      </c>
      <c r="D31" s="19">
        <f>590.77*ОГЛАВЛЕНИЕ!H22</f>
        <v>319015.8</v>
      </c>
      <c r="E31" s="4"/>
      <c r="F31" s="4"/>
      <c r="G31" s="4"/>
    </row>
    <row r="32" spans="1:7" ht="30.6">
      <c r="A32" s="29" t="s">
        <v>41</v>
      </c>
      <c r="B32" s="6" t="s">
        <v>42</v>
      </c>
      <c r="C32" s="3" t="s">
        <v>43</v>
      </c>
      <c r="D32" s="19">
        <f>590.77*ОГЛАВЛЕНИЕ!H22</f>
        <v>319015.8</v>
      </c>
      <c r="E32" s="4"/>
      <c r="F32" s="4"/>
      <c r="G32" s="4"/>
    </row>
    <row r="33" spans="1:7" ht="30.6">
      <c r="A33" s="29" t="s">
        <v>85</v>
      </c>
      <c r="B33" s="6" t="s">
        <v>86</v>
      </c>
      <c r="C33" s="3" t="s">
        <v>87</v>
      </c>
      <c r="D33" s="19">
        <f>590.77*ОГЛАВЛЕНИЕ!H22</f>
        <v>319015.8</v>
      </c>
      <c r="E33" s="4"/>
      <c r="F33" s="4"/>
      <c r="G33" s="4"/>
    </row>
    <row r="34" spans="1:7" ht="31.2" thickBot="1">
      <c r="A34" s="30" t="s">
        <v>88</v>
      </c>
      <c r="B34" s="31" t="s">
        <v>89</v>
      </c>
      <c r="C34" s="22" t="s">
        <v>90</v>
      </c>
      <c r="D34" s="115">
        <f>590.77*ОГЛАВЛЕНИЕ!H22</f>
        <v>319015.8</v>
      </c>
      <c r="E34" s="4"/>
      <c r="F34" s="4"/>
      <c r="G34" s="4"/>
    </row>
    <row r="35" spans="1:7" ht="15" thickBot="1">
      <c r="A35" s="13"/>
      <c r="B35" s="24"/>
      <c r="C35" s="24"/>
      <c r="D35" s="25"/>
      <c r="E35" s="4"/>
      <c r="F35" s="4"/>
      <c r="G35" s="4"/>
    </row>
    <row r="36" spans="1:7">
      <c r="A36" s="15" t="s">
        <v>338</v>
      </c>
      <c r="B36" s="16"/>
      <c r="C36" s="16"/>
      <c r="D36" s="17"/>
      <c r="E36" s="4"/>
      <c r="F36" s="4"/>
      <c r="G36" s="4"/>
    </row>
    <row r="37" spans="1:7" ht="30.6">
      <c r="A37" s="18" t="s">
        <v>22</v>
      </c>
      <c r="B37" s="8" t="s">
        <v>23</v>
      </c>
      <c r="C37" s="3" t="s">
        <v>541</v>
      </c>
      <c r="D37" s="19">
        <f>316.22*ОГЛАВЛЕНИЕ!H22</f>
        <v>170758.80000000002</v>
      </c>
      <c r="E37" s="4"/>
      <c r="F37" s="4"/>
      <c r="G37" s="4"/>
    </row>
    <row r="38" spans="1:7" ht="32.4" customHeight="1">
      <c r="A38" s="18" t="s">
        <v>24</v>
      </c>
      <c r="B38" s="8" t="s">
        <v>25</v>
      </c>
      <c r="C38" s="3" t="s">
        <v>540</v>
      </c>
      <c r="D38" s="19">
        <f>316.22*ОГЛАВЛЕНИЕ!H22</f>
        <v>170758.80000000002</v>
      </c>
      <c r="E38" s="4"/>
      <c r="F38" s="4"/>
      <c r="G38" s="4"/>
    </row>
    <row r="39" spans="1:7" ht="30.6">
      <c r="A39" s="18" t="s">
        <v>68</v>
      </c>
      <c r="B39" s="8" t="s">
        <v>69</v>
      </c>
      <c r="C39" s="3" t="s">
        <v>70</v>
      </c>
      <c r="D39" s="19">
        <f>405.95*ОГЛАВЛЕНИЕ!H22</f>
        <v>219213</v>
      </c>
      <c r="E39" s="4"/>
      <c r="F39" s="4"/>
      <c r="G39" s="4"/>
    </row>
    <row r="40" spans="1:7" ht="30.6">
      <c r="A40" s="18" t="s">
        <v>71</v>
      </c>
      <c r="B40" s="8" t="s">
        <v>72</v>
      </c>
      <c r="C40" s="3" t="s">
        <v>73</v>
      </c>
      <c r="D40" s="19">
        <f>405.95*ОГЛАВЛЕНИЕ!H22</f>
        <v>219213</v>
      </c>
      <c r="E40" s="4"/>
      <c r="F40" s="4"/>
      <c r="G40" s="4"/>
    </row>
    <row r="41" spans="1:7" ht="30.6">
      <c r="A41" s="18" t="s">
        <v>44</v>
      </c>
      <c r="B41" s="8" t="s">
        <v>45</v>
      </c>
      <c r="C41" s="3" t="s">
        <v>46</v>
      </c>
      <c r="D41" s="19">
        <f>632.97*ОГЛАВЛЕНИЕ!H22</f>
        <v>341803.8</v>
      </c>
      <c r="E41" s="4"/>
      <c r="F41" s="4"/>
      <c r="G41" s="4"/>
    </row>
    <row r="42" spans="1:7" ht="30.6">
      <c r="A42" s="18" t="s">
        <v>47</v>
      </c>
      <c r="B42" s="8" t="s">
        <v>48</v>
      </c>
      <c r="C42" s="3" t="s">
        <v>49</v>
      </c>
      <c r="D42" s="19">
        <f>632.97*ОГЛАВЛЕНИЕ!H22</f>
        <v>341803.8</v>
      </c>
      <c r="E42" s="4"/>
      <c r="F42" s="4"/>
      <c r="G42" s="4"/>
    </row>
    <row r="43" spans="1:7" ht="30.6">
      <c r="A43" s="18" t="s">
        <v>91</v>
      </c>
      <c r="B43" s="8" t="s">
        <v>92</v>
      </c>
      <c r="C43" s="3" t="s">
        <v>93</v>
      </c>
      <c r="D43" s="19">
        <f>632.97*ОГЛАВЛЕНИЕ!H22</f>
        <v>341803.8</v>
      </c>
      <c r="E43" s="4"/>
      <c r="F43" s="4"/>
      <c r="G43" s="4"/>
    </row>
    <row r="44" spans="1:7" ht="31.2" thickBot="1">
      <c r="A44" s="20" t="s">
        <v>94</v>
      </c>
      <c r="B44" s="21" t="s">
        <v>95</v>
      </c>
      <c r="C44" s="22" t="s">
        <v>96</v>
      </c>
      <c r="D44" s="115">
        <f>632.97*ОГЛАВЛЕНИЕ!H22</f>
        <v>341803.8</v>
      </c>
      <c r="E44" s="4"/>
      <c r="F44" s="4"/>
      <c r="G44" s="4"/>
    </row>
    <row r="45" spans="1:7" ht="15" thickBot="1"/>
    <row r="46" spans="1:7">
      <c r="A46" s="48" t="s">
        <v>339</v>
      </c>
      <c r="B46" s="49"/>
      <c r="C46" s="49"/>
      <c r="D46" s="50"/>
    </row>
    <row r="47" spans="1:7" ht="20.399999999999999">
      <c r="A47" s="51" t="s">
        <v>97</v>
      </c>
      <c r="B47" s="10" t="s">
        <v>98</v>
      </c>
      <c r="C47" s="3" t="s">
        <v>99</v>
      </c>
      <c r="D47" s="19">
        <f>191.78*ОГЛАВЛЕНИЕ!H22</f>
        <v>103561.2</v>
      </c>
      <c r="E47" s="4"/>
      <c r="F47" s="4"/>
      <c r="G47" s="4"/>
    </row>
    <row r="48" spans="1:7" ht="20.399999999999999">
      <c r="A48" s="51" t="s">
        <v>100</v>
      </c>
      <c r="B48" s="10" t="s">
        <v>101</v>
      </c>
      <c r="C48" s="3" t="s">
        <v>102</v>
      </c>
      <c r="D48" s="19">
        <f>146.12*ОГЛАВЛЕНИЕ!H22</f>
        <v>78904.800000000003</v>
      </c>
      <c r="E48" s="4"/>
      <c r="F48" s="4"/>
      <c r="G48" s="4"/>
    </row>
    <row r="49" spans="1:7" ht="20.399999999999999">
      <c r="A49" s="51" t="s">
        <v>103</v>
      </c>
      <c r="B49" s="10" t="s">
        <v>104</v>
      </c>
      <c r="C49" s="3" t="s">
        <v>105</v>
      </c>
      <c r="D49" s="19">
        <f>225.26*ОГЛАВЛЕНИЕ!H22</f>
        <v>121640.4</v>
      </c>
      <c r="E49" s="4"/>
      <c r="F49" s="4"/>
      <c r="G49" s="4"/>
    </row>
    <row r="50" spans="1:7" ht="21" thickBot="1">
      <c r="A50" s="52" t="s">
        <v>106</v>
      </c>
      <c r="B50" s="53" t="s">
        <v>107</v>
      </c>
      <c r="C50" s="22" t="s">
        <v>108</v>
      </c>
      <c r="D50" s="115">
        <f>179.61*ОГЛАВЛЕНИЕ!H22</f>
        <v>96989.400000000009</v>
      </c>
      <c r="E50" s="4"/>
      <c r="F50" s="4"/>
      <c r="G50" s="4"/>
    </row>
    <row r="51" spans="1:7" ht="15" thickBot="1">
      <c r="A51" s="24"/>
      <c r="B51" s="24"/>
      <c r="C51" s="24"/>
      <c r="D51" s="25"/>
      <c r="E51" s="4"/>
      <c r="F51" s="4"/>
      <c r="G51" s="4"/>
    </row>
    <row r="52" spans="1:7">
      <c r="A52" s="55" t="s">
        <v>340</v>
      </c>
      <c r="B52" s="56"/>
      <c r="C52" s="56"/>
      <c r="D52" s="57"/>
      <c r="E52" s="4"/>
      <c r="F52" s="4"/>
      <c r="G52" s="4"/>
    </row>
    <row r="53" spans="1:7" ht="30.6">
      <c r="A53" s="58" t="s">
        <v>109</v>
      </c>
      <c r="B53" s="7" t="s">
        <v>110</v>
      </c>
      <c r="C53" s="3" t="s">
        <v>111</v>
      </c>
      <c r="D53" s="19">
        <f>288.34*ОГЛАВЛЕНИЕ!H22</f>
        <v>155703.59999999998</v>
      </c>
      <c r="E53" s="4"/>
      <c r="F53" s="4"/>
      <c r="G53" s="4"/>
    </row>
    <row r="54" spans="1:7" ht="30.6">
      <c r="A54" s="58" t="s">
        <v>112</v>
      </c>
      <c r="B54" s="7" t="s">
        <v>110</v>
      </c>
      <c r="C54" s="3" t="s">
        <v>113</v>
      </c>
      <c r="D54" s="19">
        <f>288.34*ОГЛАВЛЕНИЕ!H22</f>
        <v>155703.59999999998</v>
      </c>
      <c r="E54" s="4"/>
      <c r="F54" s="4"/>
      <c r="G54" s="4"/>
    </row>
    <row r="55" spans="1:7" ht="30.6">
      <c r="A55" s="58" t="s">
        <v>114</v>
      </c>
      <c r="B55" s="7" t="s">
        <v>110</v>
      </c>
      <c r="C55" s="3" t="s">
        <v>115</v>
      </c>
      <c r="D55" s="19">
        <f>288.34*ОГЛАВЛЕНИЕ!H22</f>
        <v>155703.59999999998</v>
      </c>
      <c r="E55" s="4"/>
      <c r="F55" s="4"/>
      <c r="G55" s="4"/>
    </row>
    <row r="56" spans="1:7" ht="30.6">
      <c r="A56" s="59" t="s">
        <v>116</v>
      </c>
      <c r="B56" s="7" t="s">
        <v>110</v>
      </c>
      <c r="C56" s="3" t="s">
        <v>117</v>
      </c>
      <c r="D56" s="19">
        <f>330.06*ОГЛАВЛЕНИЕ!H22</f>
        <v>178232.4</v>
      </c>
      <c r="E56" s="4"/>
      <c r="F56" s="4"/>
      <c r="G56" s="4"/>
    </row>
    <row r="57" spans="1:7" ht="30.6">
      <c r="A57" s="59" t="s">
        <v>118</v>
      </c>
      <c r="B57" s="7" t="s">
        <v>110</v>
      </c>
      <c r="C57" s="3" t="s">
        <v>119</v>
      </c>
      <c r="D57" s="19">
        <f>330.06*ОГЛАВЛЕНИЕ!H22</f>
        <v>178232.4</v>
      </c>
      <c r="E57" s="4"/>
      <c r="F57" s="4"/>
      <c r="G57" s="4"/>
    </row>
    <row r="58" spans="1:7" ht="30.6">
      <c r="A58" s="59" t="s">
        <v>120</v>
      </c>
      <c r="B58" s="7" t="s">
        <v>110</v>
      </c>
      <c r="C58" s="3" t="s">
        <v>121</v>
      </c>
      <c r="D58" s="19">
        <f>330.06*ОГЛАВЛЕНИЕ!H22</f>
        <v>178232.4</v>
      </c>
      <c r="E58" s="4"/>
      <c r="F58" s="4"/>
      <c r="G58" s="4"/>
    </row>
    <row r="59" spans="1:7" ht="30.6">
      <c r="A59" s="59" t="s">
        <v>122</v>
      </c>
      <c r="B59" s="7" t="s">
        <v>123</v>
      </c>
      <c r="C59" s="3" t="s">
        <v>124</v>
      </c>
      <c r="D59" s="19">
        <f>380.82*ОГЛАВЛЕНИЕ!H22</f>
        <v>205642.8</v>
      </c>
      <c r="E59" s="4"/>
      <c r="F59" s="4"/>
      <c r="G59" s="4"/>
    </row>
    <row r="60" spans="1:7" ht="30.6">
      <c r="A60" s="59" t="s">
        <v>125</v>
      </c>
      <c r="B60" s="7" t="s">
        <v>123</v>
      </c>
      <c r="C60" s="3" t="s">
        <v>126</v>
      </c>
      <c r="D60" s="19">
        <f>380.82*ОГЛАВЛЕНИЕ!H22</f>
        <v>205642.8</v>
      </c>
      <c r="E60" s="4"/>
      <c r="F60" s="4"/>
      <c r="G60" s="4"/>
    </row>
    <row r="61" spans="1:7" ht="30.6">
      <c r="A61" s="59" t="s">
        <v>127</v>
      </c>
      <c r="B61" s="7" t="s">
        <v>123</v>
      </c>
      <c r="C61" s="3" t="s">
        <v>128</v>
      </c>
      <c r="D61" s="19">
        <f>380.82*ОГЛАВЛЕНИЕ!H22</f>
        <v>205642.8</v>
      </c>
      <c r="E61" s="4"/>
      <c r="F61" s="4"/>
      <c r="G61" s="4"/>
    </row>
    <row r="62" spans="1:7" ht="30.6">
      <c r="A62" s="59" t="s">
        <v>129</v>
      </c>
      <c r="B62" s="7" t="s">
        <v>123</v>
      </c>
      <c r="C62" s="3" t="s">
        <v>130</v>
      </c>
      <c r="D62" s="19">
        <f>380.82*ОГЛАВЛЕНИЕ!H22</f>
        <v>205642.8</v>
      </c>
      <c r="E62" s="4"/>
      <c r="F62" s="4"/>
      <c r="G62" s="4"/>
    </row>
    <row r="63" spans="1:7" ht="30.6">
      <c r="A63" s="59" t="s">
        <v>131</v>
      </c>
      <c r="B63" s="7" t="s">
        <v>123</v>
      </c>
      <c r="C63" s="3" t="s">
        <v>132</v>
      </c>
      <c r="D63" s="19">
        <f>426.54*ОГЛАВЛЕНИЕ!H22</f>
        <v>230331.6</v>
      </c>
      <c r="E63" s="4"/>
      <c r="F63" s="4"/>
      <c r="G63" s="4"/>
    </row>
    <row r="64" spans="1:7" ht="30.6">
      <c r="A64" s="59" t="s">
        <v>133</v>
      </c>
      <c r="B64" s="7" t="s">
        <v>123</v>
      </c>
      <c r="C64" s="3" t="s">
        <v>134</v>
      </c>
      <c r="D64" s="19">
        <f>426.54*ОГЛАВЛЕНИЕ!H22</f>
        <v>230331.6</v>
      </c>
      <c r="E64" s="4"/>
      <c r="F64" s="4"/>
      <c r="G64" s="4"/>
    </row>
    <row r="65" spans="1:7" ht="30.6">
      <c r="A65" s="59" t="s">
        <v>135</v>
      </c>
      <c r="B65" s="7" t="s">
        <v>123</v>
      </c>
      <c r="C65" s="3" t="s">
        <v>136</v>
      </c>
      <c r="D65" s="19">
        <f>426.54*ОГЛАВЛЕНИЕ!H22</f>
        <v>230331.6</v>
      </c>
      <c r="E65" s="4"/>
      <c r="F65" s="4"/>
      <c r="G65" s="4"/>
    </row>
    <row r="66" spans="1:7" ht="31.2" thickBot="1">
      <c r="A66" s="60" t="s">
        <v>137</v>
      </c>
      <c r="B66" s="61" t="s">
        <v>123</v>
      </c>
      <c r="C66" s="22" t="s">
        <v>138</v>
      </c>
      <c r="D66" s="115">
        <f>426.54*ОГЛАВЛЕНИЕ!H22</f>
        <v>230331.6</v>
      </c>
      <c r="E66" s="4"/>
      <c r="F66" s="4"/>
      <c r="G66" s="4"/>
    </row>
    <row r="67" spans="1:7" ht="15" thickBot="1">
      <c r="A67" s="24"/>
      <c r="B67" s="62"/>
      <c r="C67" s="24"/>
      <c r="D67" s="25"/>
      <c r="E67" s="4"/>
      <c r="F67" s="4"/>
      <c r="G67" s="4"/>
    </row>
    <row r="68" spans="1:7">
      <c r="A68" s="55" t="s">
        <v>341</v>
      </c>
      <c r="B68" s="63"/>
      <c r="C68" s="56"/>
      <c r="D68" s="57"/>
      <c r="E68" s="4"/>
      <c r="F68" s="4"/>
      <c r="G68" s="4"/>
    </row>
    <row r="69" spans="1:7" ht="20.399999999999999">
      <c r="A69" s="58" t="s">
        <v>139</v>
      </c>
      <c r="B69" s="7" t="s">
        <v>140</v>
      </c>
      <c r="C69" s="14" t="s">
        <v>141</v>
      </c>
      <c r="D69" s="19">
        <f>1409.08*ОГЛАВЛЕНИЕ!H22</f>
        <v>760903.2</v>
      </c>
      <c r="E69" s="4"/>
      <c r="F69" s="4"/>
      <c r="G69" s="4"/>
    </row>
    <row r="70" spans="1:7" ht="15" thickBot="1">
      <c r="A70" s="64" t="s">
        <v>142</v>
      </c>
      <c r="B70" s="61" t="s">
        <v>143</v>
      </c>
      <c r="C70" s="22" t="s">
        <v>144</v>
      </c>
      <c r="D70" s="23">
        <f>865.04*ОГЛАВЛЕНИЕ!H22</f>
        <v>467121.6</v>
      </c>
      <c r="E70" s="4"/>
      <c r="F70" s="4"/>
      <c r="G70" s="4"/>
    </row>
    <row r="71" spans="1:7" ht="15" thickBot="1">
      <c r="A71" s="65"/>
      <c r="B71" s="62"/>
      <c r="C71" s="62"/>
      <c r="D71" s="66"/>
      <c r="E71" s="4"/>
      <c r="F71" s="4"/>
      <c r="G71" s="4"/>
    </row>
    <row r="72" spans="1:7">
      <c r="A72" s="15" t="s">
        <v>342</v>
      </c>
      <c r="B72" s="67"/>
      <c r="C72" s="67"/>
      <c r="D72" s="68"/>
      <c r="E72" s="4"/>
      <c r="F72" s="4"/>
      <c r="G72" s="4"/>
    </row>
    <row r="73" spans="1:7" ht="40.799999999999997">
      <c r="A73" s="58" t="s">
        <v>328</v>
      </c>
      <c r="B73" s="7" t="s">
        <v>329</v>
      </c>
      <c r="C73" s="14" t="s">
        <v>330</v>
      </c>
      <c r="D73" s="19">
        <f>1419.96*ОГЛАВЛЕНИЕ!H22</f>
        <v>766778.4</v>
      </c>
      <c r="E73" s="4"/>
      <c r="F73" s="4"/>
      <c r="G73" s="4"/>
    </row>
    <row r="74" spans="1:7" ht="41.4" thickBot="1">
      <c r="A74" s="64" t="s">
        <v>331</v>
      </c>
      <c r="B74" s="61" t="s">
        <v>332</v>
      </c>
      <c r="C74" s="22" t="s">
        <v>333</v>
      </c>
      <c r="D74" s="23">
        <f>1281.98*ОГЛАВЛЕНИЕ!H22</f>
        <v>692269.2</v>
      </c>
      <c r="E74" s="4"/>
      <c r="F74" s="4"/>
      <c r="G74" s="4"/>
    </row>
    <row r="75" spans="1:7" ht="15" thickBot="1">
      <c r="B75" s="4"/>
      <c r="C75" s="4"/>
      <c r="D75" s="4"/>
    </row>
    <row r="76" spans="1:7">
      <c r="A76" s="15" t="s">
        <v>463</v>
      </c>
      <c r="B76" s="67"/>
      <c r="C76" s="67"/>
      <c r="D76" s="68"/>
    </row>
    <row r="77" spans="1:7">
      <c r="A77" s="86" t="s">
        <v>1</v>
      </c>
      <c r="B77" s="88" t="s">
        <v>461</v>
      </c>
      <c r="C77" s="88" t="s">
        <v>462</v>
      </c>
      <c r="D77" s="87"/>
    </row>
    <row r="78" spans="1:7">
      <c r="A78" s="58" t="s">
        <v>464</v>
      </c>
      <c r="B78" s="91">
        <v>45838</v>
      </c>
      <c r="C78" s="92" t="s">
        <v>471</v>
      </c>
      <c r="D78" s="19"/>
    </row>
    <row r="79" spans="1:7">
      <c r="A79" s="89" t="s">
        <v>465</v>
      </c>
      <c r="B79" s="91">
        <v>45838</v>
      </c>
      <c r="C79" s="93" t="s">
        <v>471</v>
      </c>
      <c r="D79" s="78"/>
    </row>
    <row r="80" spans="1:7">
      <c r="A80" s="65" t="s">
        <v>468</v>
      </c>
      <c r="B80" s="91">
        <v>42323</v>
      </c>
      <c r="C80" s="70" t="s">
        <v>472</v>
      </c>
      <c r="D80" s="94"/>
    </row>
    <row r="81" spans="1:4">
      <c r="A81" s="95" t="s">
        <v>466</v>
      </c>
      <c r="B81" s="90">
        <v>45838</v>
      </c>
      <c r="C81" s="70" t="s">
        <v>472</v>
      </c>
      <c r="D81" s="96"/>
    </row>
    <row r="82" spans="1:4">
      <c r="A82" s="95" t="s">
        <v>467</v>
      </c>
      <c r="B82" s="90">
        <v>45838</v>
      </c>
      <c r="C82" s="4" t="s">
        <v>473</v>
      </c>
      <c r="D82" s="96"/>
    </row>
    <row r="83" spans="1:4" ht="15" thickBot="1">
      <c r="A83" s="97" t="s">
        <v>469</v>
      </c>
      <c r="B83" s="98">
        <v>45626</v>
      </c>
      <c r="C83" s="99" t="s">
        <v>470</v>
      </c>
      <c r="D83" s="100"/>
    </row>
    <row r="84" spans="1:4" ht="15" thickBot="1">
      <c r="B84" s="4"/>
      <c r="C84" s="4"/>
      <c r="D84" s="4"/>
    </row>
    <row r="85" spans="1:4">
      <c r="A85" s="15" t="s">
        <v>474</v>
      </c>
      <c r="B85" s="67"/>
      <c r="C85" s="67"/>
      <c r="D85" s="68"/>
    </row>
    <row r="86" spans="1:4">
      <c r="A86" s="86" t="s">
        <v>1</v>
      </c>
      <c r="B86" s="88" t="s">
        <v>461</v>
      </c>
      <c r="C86" s="88" t="s">
        <v>462</v>
      </c>
      <c r="D86" s="87"/>
    </row>
    <row r="87" spans="1:4">
      <c r="A87" s="58" t="s">
        <v>475</v>
      </c>
      <c r="B87" s="91" t="s">
        <v>482</v>
      </c>
      <c r="C87" s="92" t="s">
        <v>476</v>
      </c>
      <c r="D87" s="19"/>
    </row>
    <row r="88" spans="1:4">
      <c r="A88" s="89" t="s">
        <v>477</v>
      </c>
      <c r="B88" s="91" t="s">
        <v>482</v>
      </c>
      <c r="C88" s="93" t="s">
        <v>483</v>
      </c>
      <c r="D88" s="78"/>
    </row>
    <row r="89" spans="1:4">
      <c r="A89" s="65" t="s">
        <v>478</v>
      </c>
      <c r="B89" s="91" t="s">
        <v>482</v>
      </c>
      <c r="C89" s="70" t="s">
        <v>483</v>
      </c>
      <c r="D89" s="94"/>
    </row>
    <row r="90" spans="1:4">
      <c r="A90" s="65" t="s">
        <v>481</v>
      </c>
      <c r="B90" s="91" t="s">
        <v>482</v>
      </c>
      <c r="C90" s="70" t="s">
        <v>484</v>
      </c>
      <c r="D90" s="94"/>
    </row>
    <row r="91" spans="1:4">
      <c r="A91" s="95" t="s">
        <v>479</v>
      </c>
      <c r="B91" s="91" t="s">
        <v>482</v>
      </c>
      <c r="C91" s="70" t="s">
        <v>484</v>
      </c>
      <c r="D91" s="96"/>
    </row>
    <row r="92" spans="1:4" ht="15" thickBot="1">
      <c r="A92" s="101" t="s">
        <v>480</v>
      </c>
      <c r="B92" s="102" t="s">
        <v>482</v>
      </c>
      <c r="C92" s="103" t="s">
        <v>485</v>
      </c>
      <c r="D92" s="100"/>
    </row>
    <row r="93" spans="1:4" ht="15" thickBot="1">
      <c r="B93" s="4"/>
      <c r="C93" s="4"/>
      <c r="D93" s="4"/>
    </row>
    <row r="94" spans="1:4">
      <c r="A94" s="15" t="s">
        <v>486</v>
      </c>
      <c r="B94" s="67"/>
      <c r="C94" s="67"/>
      <c r="D94" s="68"/>
    </row>
    <row r="95" spans="1:4">
      <c r="A95" s="86" t="s">
        <v>1</v>
      </c>
      <c r="B95" s="88" t="s">
        <v>461</v>
      </c>
      <c r="C95" s="88" t="s">
        <v>462</v>
      </c>
      <c r="D95" s="87"/>
    </row>
    <row r="96" spans="1:4">
      <c r="A96" s="58" t="s">
        <v>487</v>
      </c>
      <c r="B96" s="91">
        <v>45107</v>
      </c>
      <c r="C96" s="92" t="s">
        <v>483</v>
      </c>
      <c r="D96" s="19"/>
    </row>
    <row r="97" spans="1:4" ht="28.8">
      <c r="A97" s="89" t="s">
        <v>488</v>
      </c>
      <c r="B97" s="91">
        <v>45107</v>
      </c>
      <c r="C97" s="93" t="s">
        <v>484</v>
      </c>
      <c r="D97" s="78"/>
    </row>
    <row r="98" spans="1:4" ht="28.8">
      <c r="A98" s="65" t="s">
        <v>490</v>
      </c>
      <c r="B98" s="91">
        <v>45107</v>
      </c>
      <c r="C98" s="70" t="s">
        <v>476</v>
      </c>
      <c r="D98" s="94"/>
    </row>
    <row r="99" spans="1:4" ht="28.8">
      <c r="A99" s="65" t="s">
        <v>489</v>
      </c>
      <c r="B99" s="91">
        <v>45107</v>
      </c>
      <c r="C99" s="70" t="s">
        <v>485</v>
      </c>
      <c r="D99" s="94"/>
    </row>
    <row r="100" spans="1:4" ht="15" thickBot="1">
      <c r="A100" s="101" t="s">
        <v>491</v>
      </c>
      <c r="B100" s="102">
        <v>45107</v>
      </c>
      <c r="C100" s="103" t="s">
        <v>484</v>
      </c>
      <c r="D100" s="100"/>
    </row>
    <row r="101" spans="1:4">
      <c r="B101" s="4"/>
      <c r="C101" s="4"/>
      <c r="D101" s="4"/>
    </row>
    <row r="102" spans="1:4">
      <c r="B102" s="4"/>
      <c r="C102" s="4"/>
      <c r="D102" s="4"/>
    </row>
    <row r="103" spans="1:4">
      <c r="B103" s="4"/>
      <c r="C103" s="4"/>
      <c r="D103" s="4"/>
    </row>
    <row r="104" spans="1:4">
      <c r="B104" s="4"/>
      <c r="C104" s="4"/>
      <c r="D104" s="4"/>
    </row>
    <row r="105" spans="1:4">
      <c r="B105" s="4"/>
      <c r="C105" s="4"/>
      <c r="D105" s="4"/>
    </row>
    <row r="106" spans="1:4">
      <c r="B106" s="4"/>
      <c r="C106" s="4"/>
      <c r="D106" s="4"/>
    </row>
    <row r="107" spans="1:4">
      <c r="B107" s="4"/>
      <c r="C107" s="4"/>
      <c r="D107" s="4"/>
    </row>
    <row r="108" spans="1:4">
      <c r="B108" s="4"/>
      <c r="C108" s="4"/>
      <c r="D108" s="4"/>
    </row>
    <row r="109" spans="1:4">
      <c r="B109" s="4"/>
      <c r="C109" s="4"/>
      <c r="D109" s="4"/>
    </row>
    <row r="110" spans="1:4">
      <c r="B110" s="4"/>
      <c r="C110" s="4"/>
      <c r="D110" s="4"/>
    </row>
    <row r="111" spans="1:4">
      <c r="B111" s="4"/>
      <c r="C111" s="4"/>
      <c r="D111" s="4"/>
    </row>
    <row r="112" spans="1:4">
      <c r="B112" s="4"/>
      <c r="C112" s="4"/>
      <c r="D112" s="4"/>
    </row>
    <row r="113" spans="2:4">
      <c r="B113" s="4"/>
      <c r="C113" s="4"/>
      <c r="D113" s="4"/>
    </row>
    <row r="114" spans="2:4">
      <c r="B114" s="4"/>
      <c r="C114" s="4"/>
      <c r="D114" s="4"/>
    </row>
    <row r="115" spans="2:4">
      <c r="B115" s="4"/>
      <c r="C115" s="4"/>
      <c r="D115" s="4"/>
    </row>
    <row r="116" spans="2:4">
      <c r="B116" s="4"/>
      <c r="C116" s="4"/>
      <c r="D116" s="4"/>
    </row>
    <row r="117" spans="2:4">
      <c r="B117" s="4"/>
      <c r="C117" s="4"/>
      <c r="D117" s="4"/>
    </row>
    <row r="118" spans="2:4">
      <c r="B118" s="4"/>
      <c r="C118" s="4"/>
      <c r="D118" s="4"/>
    </row>
    <row r="119" spans="2:4">
      <c r="B119" s="4"/>
      <c r="C119" s="4"/>
      <c r="D119" s="4"/>
    </row>
    <row r="120" spans="2:4">
      <c r="B120" s="4"/>
      <c r="C120" s="4"/>
      <c r="D120" s="4"/>
    </row>
    <row r="121" spans="2:4">
      <c r="B121" s="4"/>
      <c r="C121" s="4"/>
      <c r="D121" s="4"/>
    </row>
    <row r="122" spans="2:4">
      <c r="B122" s="4"/>
      <c r="C122" s="4"/>
      <c r="D122" s="4"/>
    </row>
    <row r="123" spans="2:4">
      <c r="B123" s="4"/>
      <c r="C123" s="4"/>
      <c r="D123" s="4"/>
    </row>
    <row r="124" spans="2:4">
      <c r="B124" s="4"/>
      <c r="C124" s="4"/>
      <c r="D124" s="4"/>
    </row>
    <row r="125" spans="2:4">
      <c r="B125" s="4"/>
      <c r="C125" s="4"/>
      <c r="D125" s="4"/>
    </row>
    <row r="126" spans="2:4">
      <c r="B126" s="4"/>
      <c r="C126" s="4"/>
      <c r="D126" s="4"/>
    </row>
    <row r="127" spans="2:4">
      <c r="B127" s="4"/>
      <c r="C127" s="4"/>
      <c r="D127" s="4"/>
    </row>
    <row r="128" spans="2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54" spans="2:4">
      <c r="B154" s="4"/>
      <c r="C154" s="4"/>
      <c r="D154" s="4"/>
    </row>
    <row r="155" spans="2:4">
      <c r="B155" s="4"/>
      <c r="C155" s="4"/>
      <c r="D155" s="4"/>
    </row>
    <row r="156" spans="2:4">
      <c r="B156" s="4"/>
      <c r="C156" s="4"/>
      <c r="D156" s="4"/>
    </row>
    <row r="157" spans="2:4">
      <c r="B157" s="4"/>
      <c r="C157" s="4"/>
      <c r="D157" s="4"/>
    </row>
    <row r="158" spans="2:4">
      <c r="B158" s="4"/>
      <c r="C158" s="4"/>
      <c r="D158" s="4"/>
    </row>
    <row r="159" spans="2:4">
      <c r="B159" s="4"/>
      <c r="C159" s="4"/>
      <c r="D159" s="4"/>
    </row>
    <row r="160" spans="2:4">
      <c r="B160" s="4"/>
      <c r="C160" s="4"/>
      <c r="D160" s="4"/>
    </row>
    <row r="161" spans="2:4">
      <c r="B161" s="4"/>
      <c r="C161" s="4"/>
      <c r="D161" s="4"/>
    </row>
    <row r="162" spans="2:4">
      <c r="B162" s="4"/>
      <c r="C162" s="4"/>
      <c r="D162" s="4"/>
    </row>
    <row r="163" spans="2:4">
      <c r="B163" s="4"/>
      <c r="C163" s="4"/>
      <c r="D163" s="4"/>
    </row>
    <row r="164" spans="2:4">
      <c r="B164" s="4"/>
      <c r="C164" s="4"/>
      <c r="D164" s="4"/>
    </row>
    <row r="165" spans="2:4">
      <c r="B165" s="4"/>
      <c r="C165" s="4"/>
      <c r="D165" s="4"/>
    </row>
    <row r="166" spans="2:4">
      <c r="B166" s="4"/>
      <c r="C166" s="4"/>
      <c r="D166" s="4"/>
    </row>
    <row r="167" spans="2:4">
      <c r="B167" s="4"/>
      <c r="C167" s="4"/>
      <c r="D167" s="4"/>
    </row>
    <row r="168" spans="2:4">
      <c r="B168" s="4"/>
      <c r="C168" s="4"/>
      <c r="D168" s="4"/>
    </row>
    <row r="169" spans="2:4">
      <c r="B169" s="4"/>
      <c r="C169" s="4"/>
      <c r="D169" s="4"/>
    </row>
    <row r="170" spans="2:4">
      <c r="B170" s="4"/>
      <c r="C170" s="4"/>
      <c r="D170" s="4"/>
    </row>
    <row r="171" spans="2:4">
      <c r="B171" s="4"/>
      <c r="C171" s="4"/>
      <c r="D171" s="4"/>
    </row>
    <row r="172" spans="2:4">
      <c r="B172" s="4"/>
      <c r="C172" s="4"/>
      <c r="D172" s="4"/>
    </row>
    <row r="173" spans="2:4">
      <c r="B173" s="4"/>
      <c r="C173" s="4"/>
      <c r="D173" s="4"/>
    </row>
    <row r="174" spans="2:4">
      <c r="B174" s="4"/>
      <c r="C174" s="4"/>
      <c r="D174" s="4"/>
    </row>
    <row r="175" spans="2:4">
      <c r="B175" s="4"/>
      <c r="C175" s="4"/>
      <c r="D175" s="4"/>
    </row>
    <row r="176" spans="2:4">
      <c r="B176" s="4"/>
      <c r="C176" s="4"/>
      <c r="D176" s="4"/>
    </row>
    <row r="177" spans="2:4">
      <c r="B177" s="4"/>
      <c r="C177" s="4"/>
      <c r="D177" s="4"/>
    </row>
    <row r="178" spans="2:4">
      <c r="B178" s="4"/>
      <c r="C178" s="4"/>
      <c r="D178" s="4"/>
    </row>
    <row r="179" spans="2:4">
      <c r="B179" s="4"/>
      <c r="C179" s="4"/>
      <c r="D179" s="4"/>
    </row>
    <row r="180" spans="2:4">
      <c r="B180" s="4"/>
      <c r="C180" s="4"/>
      <c r="D180" s="4"/>
    </row>
    <row r="181" spans="2:4">
      <c r="B181" s="4"/>
      <c r="C181" s="4"/>
      <c r="D181" s="4"/>
    </row>
    <row r="182" spans="2:4">
      <c r="B182" s="4"/>
      <c r="C182" s="4"/>
      <c r="D182" s="4"/>
    </row>
    <row r="183" spans="2:4">
      <c r="B183" s="4"/>
      <c r="C183" s="4"/>
      <c r="D183" s="4"/>
    </row>
    <row r="184" spans="2:4">
      <c r="B184" s="4"/>
      <c r="C184" s="4"/>
      <c r="D184" s="4"/>
    </row>
    <row r="185" spans="2:4">
      <c r="B185" s="4"/>
      <c r="C185" s="4"/>
      <c r="D185" s="4"/>
    </row>
    <row r="186" spans="2:4">
      <c r="B186" s="4"/>
      <c r="C186" s="4"/>
      <c r="D186" s="4"/>
    </row>
    <row r="187" spans="2:4">
      <c r="B187" s="4"/>
      <c r="C187" s="4"/>
      <c r="D187" s="4"/>
    </row>
    <row r="188" spans="2:4">
      <c r="B188" s="4"/>
      <c r="C188" s="4"/>
      <c r="D188" s="4"/>
    </row>
    <row r="189" spans="2:4">
      <c r="B189" s="4"/>
      <c r="C189" s="4"/>
      <c r="D189" s="4"/>
    </row>
    <row r="190" spans="2:4">
      <c r="B190" s="4"/>
      <c r="C190" s="4"/>
      <c r="D190" s="4"/>
    </row>
    <row r="191" spans="2:4">
      <c r="B191" s="4"/>
      <c r="C191" s="4"/>
      <c r="D191" s="4"/>
    </row>
    <row r="192" spans="2:4">
      <c r="B192" s="4"/>
      <c r="C192" s="4"/>
      <c r="D192" s="4"/>
    </row>
    <row r="193" spans="2:4">
      <c r="B193" s="4"/>
      <c r="C193" s="4"/>
      <c r="D193" s="4"/>
    </row>
    <row r="194" spans="2:4">
      <c r="B194" s="4"/>
      <c r="C194" s="4"/>
      <c r="D194" s="4"/>
    </row>
    <row r="195" spans="2:4">
      <c r="B195" s="4"/>
      <c r="C195" s="4"/>
      <c r="D195" s="4"/>
    </row>
    <row r="196" spans="2:4">
      <c r="B196" s="4"/>
      <c r="C196" s="4"/>
      <c r="D196" s="4"/>
    </row>
    <row r="197" spans="2:4">
      <c r="B197" s="4"/>
      <c r="C197" s="4"/>
      <c r="D197" s="4"/>
    </row>
    <row r="198" spans="2:4">
      <c r="B198" s="4"/>
      <c r="C198" s="4"/>
      <c r="D198" s="4"/>
    </row>
    <row r="199" spans="2:4">
      <c r="B199" s="4"/>
      <c r="C199" s="4"/>
      <c r="D199" s="4"/>
    </row>
    <row r="200" spans="2:4">
      <c r="B200" s="4"/>
      <c r="C200" s="4"/>
      <c r="D200" s="4"/>
    </row>
    <row r="201" spans="2:4">
      <c r="B201" s="4"/>
      <c r="C201" s="4"/>
      <c r="D201" s="4"/>
    </row>
    <row r="202" spans="2:4">
      <c r="B202" s="4"/>
      <c r="C202" s="4"/>
      <c r="D202" s="4"/>
    </row>
    <row r="203" spans="2:4">
      <c r="B203" s="4"/>
      <c r="C203" s="4"/>
      <c r="D203" s="4"/>
    </row>
    <row r="204" spans="2:4">
      <c r="B204" s="4"/>
      <c r="C204" s="4"/>
      <c r="D204" s="4"/>
    </row>
    <row r="205" spans="2:4">
      <c r="B205" s="4"/>
      <c r="C205" s="4"/>
      <c r="D205" s="4"/>
    </row>
    <row r="206" spans="2:4">
      <c r="B206" s="4"/>
      <c r="C206" s="4"/>
      <c r="D206" s="4"/>
    </row>
    <row r="207" spans="2:4">
      <c r="B207" s="4"/>
      <c r="C207" s="4"/>
      <c r="D207" s="4"/>
    </row>
    <row r="208" spans="2:4">
      <c r="B208" s="4"/>
      <c r="C208" s="4"/>
      <c r="D208" s="4"/>
    </row>
    <row r="209" spans="2:4">
      <c r="B209" s="4"/>
      <c r="C209" s="4"/>
      <c r="D209" s="4"/>
    </row>
    <row r="210" spans="2:4">
      <c r="B210" s="4"/>
      <c r="C210" s="4"/>
      <c r="D210" s="4"/>
    </row>
    <row r="211" spans="2:4">
      <c r="B211" s="4"/>
      <c r="C211" s="4"/>
      <c r="D211" s="4"/>
    </row>
    <row r="212" spans="2:4">
      <c r="B212" s="4"/>
      <c r="C212" s="4"/>
      <c r="D212" s="4"/>
    </row>
    <row r="213" spans="2:4">
      <c r="B213" s="4"/>
      <c r="C213" s="4"/>
      <c r="D213" s="4"/>
    </row>
    <row r="214" spans="2:4">
      <c r="B214" s="4"/>
      <c r="C214" s="4"/>
      <c r="D214" s="4"/>
    </row>
    <row r="215" spans="2:4">
      <c r="B215" s="4"/>
      <c r="C215" s="4"/>
      <c r="D215" s="4"/>
    </row>
    <row r="216" spans="2:4">
      <c r="B216" s="4"/>
      <c r="C216" s="4"/>
      <c r="D216" s="4"/>
    </row>
    <row r="217" spans="2:4">
      <c r="B217" s="4"/>
      <c r="C217" s="4"/>
      <c r="D217" s="4"/>
    </row>
    <row r="218" spans="2:4">
      <c r="B218" s="4"/>
      <c r="C218" s="4"/>
      <c r="D218" s="4"/>
    </row>
    <row r="219" spans="2:4">
      <c r="B219" s="4"/>
      <c r="C219" s="4"/>
      <c r="D219" s="4"/>
    </row>
    <row r="220" spans="2:4">
      <c r="B220" s="4"/>
      <c r="C220" s="4"/>
      <c r="D220" s="4"/>
    </row>
    <row r="221" spans="2:4">
      <c r="B221" s="4"/>
      <c r="C221" s="4"/>
      <c r="D221" s="4"/>
    </row>
    <row r="222" spans="2:4">
      <c r="B222" s="4"/>
      <c r="C222" s="4"/>
      <c r="D222" s="4"/>
    </row>
    <row r="223" spans="2:4">
      <c r="B223" s="4"/>
      <c r="C223" s="4"/>
      <c r="D223" s="4"/>
    </row>
    <row r="224" spans="2:4">
      <c r="B224" s="4"/>
      <c r="C224" s="4"/>
      <c r="D224" s="4"/>
    </row>
    <row r="225" spans="2:4">
      <c r="B225" s="4"/>
      <c r="C225" s="4"/>
      <c r="D225" s="4"/>
    </row>
    <row r="226" spans="2:4">
      <c r="B226" s="4"/>
      <c r="C226" s="4"/>
      <c r="D226" s="4"/>
    </row>
    <row r="227" spans="2:4">
      <c r="B227" s="4"/>
      <c r="C227" s="4"/>
      <c r="D227" s="4"/>
    </row>
    <row r="228" spans="2:4">
      <c r="B228" s="4"/>
      <c r="C228" s="4"/>
      <c r="D228" s="4"/>
    </row>
    <row r="229" spans="2:4">
      <c r="B229" s="4"/>
      <c r="C229" s="4"/>
      <c r="D229" s="4"/>
    </row>
    <row r="230" spans="2:4">
      <c r="B230" s="4"/>
      <c r="C230" s="4"/>
      <c r="D230" s="4"/>
    </row>
    <row r="231" spans="2:4">
      <c r="B231" s="4"/>
      <c r="C231" s="4"/>
      <c r="D231" s="4"/>
    </row>
    <row r="232" spans="2:4">
      <c r="B232" s="4"/>
      <c r="C232" s="4"/>
      <c r="D232" s="4"/>
    </row>
    <row r="233" spans="2:4">
      <c r="B233" s="4"/>
      <c r="C233" s="4"/>
      <c r="D233" s="4"/>
    </row>
    <row r="234" spans="2:4">
      <c r="B234" s="4"/>
      <c r="C234" s="4"/>
      <c r="D234" s="4"/>
    </row>
    <row r="235" spans="2:4">
      <c r="B235" s="4"/>
      <c r="C235" s="4"/>
      <c r="D235" s="4"/>
    </row>
    <row r="236" spans="2:4">
      <c r="B236" s="4"/>
      <c r="C236" s="4"/>
      <c r="D236" s="4"/>
    </row>
    <row r="237" spans="2:4">
      <c r="B237" s="4"/>
      <c r="C237" s="4"/>
      <c r="D237" s="4"/>
    </row>
    <row r="238" spans="2:4">
      <c r="B238" s="4"/>
      <c r="C238" s="4"/>
      <c r="D238" s="4"/>
    </row>
    <row r="239" spans="2:4">
      <c r="B239" s="4"/>
      <c r="C239" s="4"/>
      <c r="D239" s="4"/>
    </row>
    <row r="240" spans="2:4">
      <c r="B240" s="4"/>
      <c r="C240" s="4"/>
      <c r="D240" s="4"/>
    </row>
    <row r="241" spans="2:4">
      <c r="B241" s="4"/>
      <c r="C241" s="4"/>
      <c r="D241" s="4"/>
    </row>
    <row r="242" spans="2:4">
      <c r="B242" s="4"/>
      <c r="C242" s="4"/>
      <c r="D242" s="4"/>
    </row>
    <row r="243" spans="2:4">
      <c r="B243" s="4"/>
      <c r="C243" s="4"/>
      <c r="D243" s="4"/>
    </row>
    <row r="244" spans="2:4">
      <c r="B244" s="4"/>
      <c r="C244" s="4"/>
      <c r="D244" s="4"/>
    </row>
    <row r="245" spans="2:4">
      <c r="B245" s="4"/>
      <c r="C245" s="4"/>
      <c r="D245" s="4"/>
    </row>
    <row r="246" spans="2:4">
      <c r="B246" s="4"/>
      <c r="C246" s="4"/>
      <c r="D246" s="4"/>
    </row>
    <row r="247" spans="2:4">
      <c r="B247" s="4"/>
      <c r="C247" s="4"/>
      <c r="D247" s="4"/>
    </row>
    <row r="248" spans="2:4">
      <c r="B248" s="4"/>
      <c r="C248" s="4"/>
      <c r="D248" s="4"/>
    </row>
    <row r="249" spans="2:4">
      <c r="B249" s="4"/>
      <c r="C249" s="4"/>
      <c r="D249" s="4"/>
    </row>
    <row r="250" spans="2:4">
      <c r="B250" s="4"/>
      <c r="C250" s="4"/>
      <c r="D250" s="4"/>
    </row>
    <row r="251" spans="2:4">
      <c r="B251" s="4"/>
      <c r="C251" s="4"/>
      <c r="D251" s="4"/>
    </row>
    <row r="252" spans="2:4">
      <c r="B252" s="4"/>
      <c r="C252" s="4"/>
      <c r="D252" s="4"/>
    </row>
    <row r="253" spans="2:4">
      <c r="B253" s="4"/>
      <c r="C253" s="4"/>
      <c r="D253" s="4"/>
    </row>
    <row r="254" spans="2:4">
      <c r="B254" s="4"/>
      <c r="C254" s="4"/>
      <c r="D254" s="4"/>
    </row>
    <row r="255" spans="2:4">
      <c r="B255" s="4"/>
      <c r="C255" s="4"/>
      <c r="D255" s="4"/>
    </row>
    <row r="256" spans="2:4">
      <c r="B256" s="4"/>
      <c r="C256" s="4"/>
      <c r="D256" s="4"/>
    </row>
    <row r="257" spans="2:4">
      <c r="B257" s="4"/>
      <c r="C257" s="4"/>
      <c r="D257" s="4"/>
    </row>
    <row r="258" spans="2:4">
      <c r="B258" s="4"/>
      <c r="C258" s="4"/>
      <c r="D258" s="4"/>
    </row>
    <row r="259" spans="2:4">
      <c r="B259" s="4"/>
      <c r="C259" s="4"/>
      <c r="D259" s="4"/>
    </row>
    <row r="260" spans="2:4">
      <c r="B260" s="4"/>
      <c r="C260" s="4"/>
      <c r="D260" s="4"/>
    </row>
    <row r="261" spans="2:4">
      <c r="B261" s="4"/>
      <c r="C261" s="4"/>
      <c r="D261" s="4"/>
    </row>
    <row r="262" spans="2:4">
      <c r="B262" s="4"/>
      <c r="C262" s="4"/>
      <c r="D262" s="4"/>
    </row>
    <row r="263" spans="2:4">
      <c r="B263" s="4"/>
      <c r="C263" s="4"/>
      <c r="D263" s="4"/>
    </row>
    <row r="264" spans="2:4">
      <c r="B264" s="4"/>
      <c r="C264" s="4"/>
      <c r="D264" s="4"/>
    </row>
    <row r="265" spans="2:4">
      <c r="B265" s="4"/>
      <c r="C265" s="4"/>
      <c r="D265" s="4"/>
    </row>
    <row r="266" spans="2:4">
      <c r="B266" s="4"/>
      <c r="C266" s="4"/>
      <c r="D266" s="4"/>
    </row>
    <row r="267" spans="2:4">
      <c r="B267" s="4"/>
      <c r="C267" s="4"/>
      <c r="D267" s="4"/>
    </row>
    <row r="268" spans="2:4">
      <c r="B268" s="4"/>
      <c r="C268" s="4"/>
      <c r="D268" s="4"/>
    </row>
    <row r="269" spans="2:4">
      <c r="B269" s="4"/>
      <c r="C269" s="4"/>
      <c r="D269" s="4"/>
    </row>
    <row r="270" spans="2:4">
      <c r="B270" s="4"/>
      <c r="C270" s="4"/>
      <c r="D270" s="4"/>
    </row>
    <row r="271" spans="2:4">
      <c r="B271" s="4"/>
      <c r="C271" s="4"/>
      <c r="D271" s="4"/>
    </row>
    <row r="272" spans="2:4">
      <c r="B272" s="4"/>
      <c r="C272" s="4"/>
      <c r="D272" s="4"/>
    </row>
    <row r="273" spans="2:4">
      <c r="B273" s="4"/>
      <c r="C273" s="4"/>
      <c r="D273" s="4"/>
    </row>
    <row r="274" spans="2:4">
      <c r="B274" s="4"/>
      <c r="C274" s="4"/>
      <c r="D274" s="4"/>
    </row>
    <row r="275" spans="2:4">
      <c r="B275" s="4"/>
      <c r="C275" s="4"/>
      <c r="D275" s="4"/>
    </row>
    <row r="276" spans="2:4">
      <c r="B276" s="4"/>
      <c r="C276" s="4"/>
      <c r="D276" s="4"/>
    </row>
    <row r="277" spans="2:4">
      <c r="B277" s="4"/>
      <c r="C277" s="4"/>
      <c r="D277" s="4"/>
    </row>
    <row r="278" spans="2:4">
      <c r="B278" s="4"/>
      <c r="C278" s="4"/>
      <c r="D278" s="4"/>
    </row>
    <row r="279" spans="2:4">
      <c r="B279" s="4"/>
      <c r="C279" s="4"/>
      <c r="D279" s="4"/>
    </row>
    <row r="280" spans="2:4">
      <c r="B280" s="4"/>
      <c r="C280" s="4"/>
      <c r="D280" s="4"/>
    </row>
    <row r="281" spans="2:4">
      <c r="B281" s="4"/>
      <c r="C281" s="4"/>
      <c r="D281" s="4"/>
    </row>
    <row r="282" spans="2:4">
      <c r="B282" s="4"/>
      <c r="C282" s="4"/>
      <c r="D282" s="4"/>
    </row>
    <row r="283" spans="2:4">
      <c r="B283" s="4"/>
      <c r="C283" s="4"/>
      <c r="D283" s="4"/>
    </row>
    <row r="284" spans="2:4">
      <c r="B284" s="4"/>
      <c r="C284" s="4"/>
      <c r="D284" s="4"/>
    </row>
    <row r="285" spans="2:4">
      <c r="B285" s="4"/>
      <c r="C285" s="4"/>
      <c r="D285" s="4"/>
    </row>
    <row r="286" spans="2:4">
      <c r="B286" s="4"/>
      <c r="C286" s="4"/>
      <c r="D286" s="4"/>
    </row>
    <row r="287" spans="2:4">
      <c r="B287" s="4"/>
      <c r="C287" s="4"/>
      <c r="D287" s="4"/>
    </row>
    <row r="288" spans="2:4">
      <c r="B288" s="4"/>
      <c r="C288" s="4"/>
      <c r="D288" s="4"/>
    </row>
    <row r="289" spans="2:4">
      <c r="B289" s="4"/>
      <c r="C289" s="4"/>
      <c r="D289" s="4"/>
    </row>
    <row r="290" spans="2:4">
      <c r="B290" s="4"/>
      <c r="C290" s="4"/>
      <c r="D290" s="4"/>
    </row>
    <row r="291" spans="2:4">
      <c r="B291" s="4"/>
      <c r="C291" s="4"/>
      <c r="D291" s="4"/>
    </row>
    <row r="292" spans="2:4">
      <c r="B292" s="4"/>
      <c r="C292" s="4"/>
      <c r="D292" s="4"/>
    </row>
    <row r="293" spans="2:4">
      <c r="B293" s="4"/>
      <c r="C293" s="4"/>
      <c r="D293" s="4"/>
    </row>
    <row r="294" spans="2:4">
      <c r="B294" s="4"/>
      <c r="C294" s="4"/>
      <c r="D294" s="4"/>
    </row>
    <row r="295" spans="2:4">
      <c r="B295" s="4"/>
      <c r="C295" s="4"/>
      <c r="D295" s="4"/>
    </row>
    <row r="296" spans="2:4">
      <c r="B296" s="4"/>
      <c r="C296" s="4"/>
      <c r="D296" s="4"/>
    </row>
    <row r="297" spans="2:4">
      <c r="B297" s="4"/>
      <c r="C297" s="4"/>
      <c r="D297" s="4"/>
    </row>
    <row r="298" spans="2:4">
      <c r="B298" s="4"/>
      <c r="C298" s="4"/>
      <c r="D298" s="4"/>
    </row>
    <row r="299" spans="2:4">
      <c r="B299" s="4"/>
      <c r="C299" s="4"/>
      <c r="D299" s="4"/>
    </row>
    <row r="300" spans="2:4">
      <c r="B300" s="4"/>
      <c r="C300" s="4"/>
      <c r="D300" s="4"/>
    </row>
    <row r="301" spans="2:4">
      <c r="B301" s="4"/>
      <c r="C301" s="4"/>
      <c r="D301" s="4"/>
    </row>
    <row r="302" spans="2:4">
      <c r="B302" s="4"/>
      <c r="C302" s="4"/>
      <c r="D302" s="4"/>
    </row>
    <row r="303" spans="2:4">
      <c r="B303" s="4"/>
      <c r="C303" s="4"/>
      <c r="D303" s="4"/>
    </row>
    <row r="304" spans="2:4">
      <c r="B304" s="4"/>
      <c r="C304" s="4"/>
      <c r="D304" s="4"/>
    </row>
    <row r="305" spans="2:4">
      <c r="B305" s="4"/>
      <c r="C305" s="4"/>
      <c r="D305" s="4"/>
    </row>
    <row r="306" spans="2:4">
      <c r="B306" s="4"/>
      <c r="C306" s="4"/>
      <c r="D306" s="4"/>
    </row>
    <row r="307" spans="2:4">
      <c r="B307" s="4"/>
      <c r="C307" s="4"/>
      <c r="D307" s="4"/>
    </row>
    <row r="308" spans="2:4">
      <c r="B308" s="4"/>
      <c r="C308" s="4"/>
      <c r="D308" s="4"/>
    </row>
    <row r="309" spans="2:4">
      <c r="B309" s="4"/>
      <c r="C309" s="4"/>
      <c r="D309" s="4"/>
    </row>
    <row r="310" spans="2:4">
      <c r="B310" s="4"/>
      <c r="C310" s="4"/>
      <c r="D310" s="4"/>
    </row>
    <row r="311" spans="2:4">
      <c r="B311" s="4"/>
      <c r="C311" s="4"/>
      <c r="D311" s="4"/>
    </row>
    <row r="312" spans="2:4">
      <c r="B312" s="4"/>
      <c r="C312" s="4"/>
      <c r="D312" s="4"/>
    </row>
    <row r="313" spans="2:4">
      <c r="B313" s="4"/>
      <c r="C313" s="4"/>
      <c r="D313" s="4"/>
    </row>
    <row r="314" spans="2:4">
      <c r="B314" s="4"/>
      <c r="C314" s="4"/>
      <c r="D314" s="4"/>
    </row>
    <row r="315" spans="2:4">
      <c r="B315" s="4"/>
      <c r="C315" s="4"/>
      <c r="D315" s="4"/>
    </row>
    <row r="316" spans="2:4">
      <c r="B316" s="4"/>
      <c r="C316" s="4"/>
      <c r="D316" s="4"/>
    </row>
    <row r="317" spans="2:4">
      <c r="B317" s="4"/>
      <c r="C317" s="4"/>
      <c r="D317" s="4"/>
    </row>
    <row r="318" spans="2:4">
      <c r="B318" s="4"/>
      <c r="C318" s="4"/>
      <c r="D318" s="4"/>
    </row>
    <row r="319" spans="2:4">
      <c r="B319" s="4"/>
      <c r="C319" s="4"/>
      <c r="D319" s="4"/>
    </row>
    <row r="320" spans="2:4">
      <c r="B320" s="4"/>
      <c r="C320" s="4"/>
      <c r="D320" s="4"/>
    </row>
    <row r="321" spans="2:4">
      <c r="B321" s="4"/>
      <c r="C321" s="4"/>
      <c r="D321" s="4"/>
    </row>
    <row r="322" spans="2:4">
      <c r="B322" s="4"/>
      <c r="C322" s="4"/>
      <c r="D322" s="4"/>
    </row>
    <row r="323" spans="2:4">
      <c r="B323" s="4"/>
      <c r="C323" s="4"/>
      <c r="D323" s="4"/>
    </row>
    <row r="324" spans="2:4">
      <c r="B324" s="4"/>
      <c r="C324" s="4"/>
      <c r="D324" s="4"/>
    </row>
    <row r="325" spans="2:4">
      <c r="B325" s="4"/>
      <c r="C325" s="4"/>
      <c r="D325" s="4"/>
    </row>
    <row r="326" spans="2:4">
      <c r="B326" s="4"/>
      <c r="C326" s="4"/>
      <c r="D326" s="4"/>
    </row>
    <row r="327" spans="2:4">
      <c r="B327" s="4"/>
      <c r="C327" s="4"/>
      <c r="D327" s="4"/>
    </row>
    <row r="328" spans="2:4">
      <c r="B328" s="4"/>
      <c r="C328" s="4"/>
      <c r="D328" s="4"/>
    </row>
    <row r="329" spans="2:4">
      <c r="B329" s="4"/>
      <c r="C329" s="4"/>
      <c r="D329" s="4"/>
    </row>
    <row r="330" spans="2:4">
      <c r="B330" s="4"/>
      <c r="C330" s="4"/>
      <c r="D330" s="4"/>
    </row>
    <row r="331" spans="2:4">
      <c r="B331" s="4"/>
      <c r="C331" s="4"/>
      <c r="D331" s="4"/>
    </row>
    <row r="332" spans="2:4">
      <c r="B332" s="4"/>
      <c r="C332" s="4"/>
      <c r="D332" s="4"/>
    </row>
    <row r="333" spans="2:4">
      <c r="B333" s="4"/>
      <c r="C333" s="4"/>
      <c r="D333" s="4"/>
    </row>
    <row r="334" spans="2:4">
      <c r="B334" s="4"/>
      <c r="C334" s="4"/>
      <c r="D334" s="4"/>
    </row>
    <row r="335" spans="2:4">
      <c r="B335" s="4"/>
      <c r="C335" s="4"/>
      <c r="D335" s="4"/>
    </row>
    <row r="336" spans="2:4">
      <c r="B336" s="4"/>
      <c r="C336" s="4"/>
      <c r="D336" s="4"/>
    </row>
    <row r="337" spans="2:4">
      <c r="B337" s="4"/>
      <c r="C337" s="4"/>
      <c r="D337" s="4"/>
    </row>
    <row r="338" spans="2:4">
      <c r="B338" s="4"/>
      <c r="C338" s="4"/>
      <c r="D338" s="4"/>
    </row>
    <row r="339" spans="2:4">
      <c r="B339" s="4"/>
      <c r="C339" s="4"/>
      <c r="D339" s="4"/>
    </row>
    <row r="340" spans="2:4">
      <c r="B340" s="4"/>
      <c r="C340" s="4"/>
      <c r="D340" s="4"/>
    </row>
    <row r="341" spans="2:4">
      <c r="B341" s="4"/>
      <c r="C341" s="4"/>
      <c r="D341" s="4"/>
    </row>
    <row r="342" spans="2:4">
      <c r="B342" s="4"/>
      <c r="C342" s="4"/>
      <c r="D342" s="4"/>
    </row>
    <row r="343" spans="2:4">
      <c r="B343" s="4"/>
      <c r="C343" s="4"/>
      <c r="D343" s="4"/>
    </row>
    <row r="344" spans="2:4">
      <c r="B344" s="4"/>
      <c r="C344" s="4"/>
      <c r="D344" s="4"/>
    </row>
    <row r="345" spans="2:4">
      <c r="B345" s="4"/>
      <c r="C345" s="4"/>
      <c r="D345" s="4"/>
    </row>
    <row r="346" spans="2:4">
      <c r="B346" s="4"/>
      <c r="C346" s="4"/>
      <c r="D346" s="4"/>
    </row>
    <row r="347" spans="2:4">
      <c r="B347" s="4"/>
      <c r="C347" s="4"/>
      <c r="D347" s="4"/>
    </row>
    <row r="348" spans="2:4">
      <c r="B348" s="4"/>
      <c r="C348" s="4"/>
      <c r="D348" s="4"/>
    </row>
    <row r="349" spans="2:4">
      <c r="B349" s="4"/>
      <c r="C349" s="4"/>
      <c r="D349" s="4"/>
    </row>
    <row r="350" spans="2:4">
      <c r="B350" s="4"/>
      <c r="C350" s="4"/>
      <c r="D350" s="4"/>
    </row>
    <row r="351" spans="2:4">
      <c r="B351" s="4"/>
      <c r="C351" s="4"/>
      <c r="D351" s="4"/>
    </row>
    <row r="352" spans="2:4">
      <c r="B352" s="4"/>
      <c r="C352" s="4"/>
      <c r="D352" s="4"/>
    </row>
    <row r="353" spans="2:4">
      <c r="B353" s="4"/>
      <c r="C353" s="4"/>
      <c r="D353" s="4"/>
    </row>
    <row r="354" spans="2:4">
      <c r="B354" s="4"/>
      <c r="C354" s="4"/>
      <c r="D354" s="4"/>
    </row>
    <row r="355" spans="2:4">
      <c r="B355" s="4"/>
      <c r="C355" s="4"/>
      <c r="D355" s="4"/>
    </row>
    <row r="356" spans="2:4">
      <c r="B356" s="4"/>
      <c r="C356" s="4"/>
      <c r="D356" s="4"/>
    </row>
    <row r="357" spans="2:4">
      <c r="B357" s="4"/>
      <c r="C357" s="4"/>
      <c r="D357" s="4"/>
    </row>
    <row r="358" spans="2:4">
      <c r="B358" s="4"/>
      <c r="C358" s="4"/>
      <c r="D358" s="4"/>
    </row>
    <row r="359" spans="2:4">
      <c r="B359" s="4"/>
      <c r="C359" s="4"/>
      <c r="D359" s="4"/>
    </row>
    <row r="360" spans="2:4">
      <c r="B360" s="4"/>
      <c r="C360" s="4"/>
      <c r="D360" s="4"/>
    </row>
    <row r="361" spans="2:4">
      <c r="B361" s="4"/>
      <c r="C361" s="4"/>
      <c r="D361" s="4"/>
    </row>
    <row r="362" spans="2:4">
      <c r="B362" s="4"/>
      <c r="C362" s="4"/>
      <c r="D362" s="4"/>
    </row>
    <row r="363" spans="2:4">
      <c r="B363" s="4"/>
      <c r="C363" s="4"/>
      <c r="D363" s="4"/>
    </row>
    <row r="364" spans="2:4">
      <c r="B364" s="4"/>
      <c r="C364" s="4"/>
      <c r="D364" s="4"/>
    </row>
    <row r="365" spans="2:4">
      <c r="B365" s="4"/>
      <c r="C365" s="4"/>
      <c r="D365" s="4"/>
    </row>
    <row r="366" spans="2:4">
      <c r="B366" s="4"/>
      <c r="C366" s="4"/>
      <c r="D366" s="4"/>
    </row>
    <row r="367" spans="2:4">
      <c r="B367" s="4"/>
      <c r="C367" s="4"/>
      <c r="D367" s="4"/>
    </row>
    <row r="368" spans="2:4">
      <c r="B368" s="4"/>
      <c r="C368" s="4"/>
      <c r="D368" s="4"/>
    </row>
    <row r="369" spans="2:4">
      <c r="B369" s="4"/>
      <c r="C369" s="4"/>
      <c r="D369" s="4"/>
    </row>
    <row r="370" spans="2:4">
      <c r="B370" s="4"/>
      <c r="C370" s="4"/>
      <c r="D370" s="4"/>
    </row>
    <row r="371" spans="2:4">
      <c r="B371" s="4"/>
      <c r="C371" s="4"/>
      <c r="D371" s="4"/>
    </row>
    <row r="372" spans="2:4">
      <c r="B372" s="4"/>
      <c r="C372" s="4"/>
      <c r="D372" s="4"/>
    </row>
    <row r="373" spans="2:4">
      <c r="B373" s="4"/>
      <c r="C373" s="4"/>
      <c r="D373" s="4"/>
    </row>
    <row r="374" spans="2:4">
      <c r="B374" s="4"/>
      <c r="C374" s="4"/>
      <c r="D374" s="4"/>
    </row>
    <row r="375" spans="2:4">
      <c r="B375" s="4"/>
      <c r="C375" s="4"/>
      <c r="D375" s="4"/>
    </row>
    <row r="376" spans="2:4">
      <c r="B376" s="4"/>
      <c r="C376" s="4"/>
      <c r="D376" s="4"/>
    </row>
    <row r="377" spans="2:4">
      <c r="B377" s="4"/>
      <c r="C377" s="4"/>
      <c r="D377" s="4"/>
    </row>
    <row r="378" spans="2:4">
      <c r="B378" s="4"/>
      <c r="C378" s="4"/>
      <c r="D378" s="4"/>
    </row>
    <row r="379" spans="2:4">
      <c r="B379" s="4"/>
      <c r="C379" s="4"/>
      <c r="D379" s="4"/>
    </row>
    <row r="380" spans="2:4">
      <c r="B380" s="4"/>
      <c r="C380" s="4"/>
      <c r="D380" s="4"/>
    </row>
    <row r="381" spans="2:4">
      <c r="B381" s="4"/>
      <c r="C381" s="4"/>
      <c r="D381" s="4"/>
    </row>
    <row r="382" spans="2:4">
      <c r="B382" s="4"/>
      <c r="C382" s="4"/>
      <c r="D382" s="4"/>
    </row>
    <row r="383" spans="2:4">
      <c r="B383" s="4"/>
      <c r="C383" s="4"/>
      <c r="D383" s="4"/>
    </row>
    <row r="384" spans="2:4">
      <c r="B384" s="4"/>
      <c r="C384" s="4"/>
      <c r="D384" s="4"/>
    </row>
    <row r="385" spans="2:4">
      <c r="B385" s="4"/>
      <c r="C385" s="4"/>
      <c r="D385" s="4"/>
    </row>
    <row r="386" spans="2:4">
      <c r="B386" s="4"/>
      <c r="C386" s="4"/>
      <c r="D386" s="4"/>
    </row>
    <row r="387" spans="2:4">
      <c r="B387" s="4"/>
      <c r="C387" s="4"/>
      <c r="D387" s="4"/>
    </row>
    <row r="388" spans="2:4">
      <c r="B388" s="4"/>
      <c r="C388" s="4"/>
      <c r="D388" s="4"/>
    </row>
    <row r="389" spans="2:4">
      <c r="B389" s="4"/>
      <c r="C389" s="4"/>
      <c r="D389" s="4"/>
    </row>
    <row r="390" spans="2:4">
      <c r="B390" s="4"/>
      <c r="C390" s="4"/>
      <c r="D390" s="4"/>
    </row>
    <row r="391" spans="2:4">
      <c r="B391" s="4"/>
      <c r="C391" s="4"/>
      <c r="D391" s="4"/>
    </row>
    <row r="392" spans="2:4">
      <c r="B392" s="4"/>
      <c r="C392" s="4"/>
      <c r="D392" s="4"/>
    </row>
    <row r="393" spans="2:4">
      <c r="B393" s="4"/>
      <c r="C393" s="4"/>
      <c r="D393" s="4"/>
    </row>
    <row r="394" spans="2:4">
      <c r="B394" s="4"/>
      <c r="C394" s="4"/>
      <c r="D394" s="4"/>
    </row>
    <row r="395" spans="2:4">
      <c r="B395" s="4"/>
      <c r="C395" s="4"/>
      <c r="D395" s="4"/>
    </row>
    <row r="396" spans="2:4">
      <c r="B396" s="4"/>
      <c r="C396" s="4"/>
      <c r="D396" s="4"/>
    </row>
    <row r="397" spans="2:4">
      <c r="B397" s="4"/>
      <c r="C397" s="4"/>
      <c r="D397" s="4"/>
    </row>
    <row r="398" spans="2:4">
      <c r="B398" s="4"/>
      <c r="C398" s="4"/>
      <c r="D398" s="4"/>
    </row>
    <row r="399" spans="2:4">
      <c r="B399" s="4"/>
      <c r="C399" s="4"/>
      <c r="D399" s="4"/>
    </row>
    <row r="400" spans="2:4">
      <c r="B400" s="4"/>
      <c r="C400" s="4"/>
      <c r="D400" s="4"/>
    </row>
    <row r="401" spans="2:4">
      <c r="B401" s="4"/>
      <c r="C401" s="4"/>
      <c r="D401" s="4"/>
    </row>
    <row r="402" spans="2:4">
      <c r="B402" s="4"/>
      <c r="C402" s="4"/>
      <c r="D402" s="4"/>
    </row>
    <row r="403" spans="2:4">
      <c r="B403" s="4"/>
      <c r="C403" s="4"/>
      <c r="D403" s="4"/>
    </row>
    <row r="404" spans="2:4">
      <c r="B404" s="4"/>
      <c r="C404" s="4"/>
      <c r="D404" s="4"/>
    </row>
    <row r="405" spans="2:4">
      <c r="B405" s="4"/>
      <c r="C405" s="4"/>
      <c r="D405" s="4"/>
    </row>
    <row r="406" spans="2:4">
      <c r="B406" s="4"/>
      <c r="C406" s="4"/>
      <c r="D406" s="4"/>
    </row>
    <row r="407" spans="2:4">
      <c r="B407" s="4"/>
      <c r="C407" s="4"/>
      <c r="D407" s="4"/>
    </row>
    <row r="408" spans="2:4">
      <c r="B408" s="4"/>
      <c r="C408" s="4"/>
      <c r="D408" s="4"/>
    </row>
    <row r="409" spans="2:4">
      <c r="B409" s="4"/>
      <c r="C409" s="4"/>
      <c r="D409" s="4"/>
    </row>
    <row r="410" spans="2:4">
      <c r="B410" s="4"/>
      <c r="C410" s="4"/>
      <c r="D410" s="4"/>
    </row>
    <row r="411" spans="2:4">
      <c r="B411" s="4"/>
      <c r="C411" s="4"/>
      <c r="D411" s="4"/>
    </row>
    <row r="412" spans="2:4">
      <c r="B412" s="4"/>
      <c r="C412" s="4"/>
      <c r="D412" s="4"/>
    </row>
    <row r="413" spans="2:4">
      <c r="B413" s="4"/>
      <c r="C413" s="4"/>
      <c r="D413" s="4"/>
    </row>
    <row r="414" spans="2:4">
      <c r="B414" s="4"/>
      <c r="C414" s="4"/>
      <c r="D414" s="4"/>
    </row>
    <row r="415" spans="2:4">
      <c r="B415" s="4"/>
      <c r="C415" s="4"/>
      <c r="D415" s="4"/>
    </row>
    <row r="416" spans="2:4">
      <c r="B416" s="4"/>
      <c r="C416" s="4"/>
      <c r="D416" s="4"/>
    </row>
    <row r="417" spans="2:4">
      <c r="B417" s="4"/>
      <c r="C417" s="4"/>
      <c r="D417" s="4"/>
    </row>
    <row r="418" spans="2:4">
      <c r="B418" s="4"/>
      <c r="C418" s="4"/>
      <c r="D418" s="4"/>
    </row>
    <row r="419" spans="2:4">
      <c r="B419" s="4"/>
      <c r="C419" s="4"/>
      <c r="D419" s="4"/>
    </row>
    <row r="420" spans="2:4">
      <c r="B420" s="4"/>
      <c r="C420" s="4"/>
      <c r="D420" s="4"/>
    </row>
    <row r="421" spans="2:4">
      <c r="B421" s="4"/>
      <c r="C421" s="4"/>
      <c r="D421" s="4"/>
    </row>
    <row r="422" spans="2:4">
      <c r="B422" s="4"/>
      <c r="C422" s="4"/>
      <c r="D422" s="4"/>
    </row>
    <row r="423" spans="2:4">
      <c r="B423" s="4"/>
      <c r="C423" s="4"/>
      <c r="D423" s="4"/>
    </row>
    <row r="424" spans="2:4">
      <c r="B424" s="4"/>
      <c r="C424" s="4"/>
      <c r="D424" s="4"/>
    </row>
    <row r="425" spans="2:4">
      <c r="B425" s="4"/>
      <c r="C425" s="4"/>
      <c r="D425" s="4"/>
    </row>
  </sheetData>
  <mergeCells count="1">
    <mergeCell ref="B5:C5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7442D-3CF4-4D33-94C2-656830A6605B}">
  <dimension ref="A2:D449"/>
  <sheetViews>
    <sheetView workbookViewId="0">
      <selection activeCell="C11" sqref="C11"/>
    </sheetView>
  </sheetViews>
  <sheetFormatPr defaultRowHeight="14.4"/>
  <cols>
    <col min="1" max="1" width="19.6640625" customWidth="1"/>
    <col min="2" max="2" width="42.5546875" customWidth="1"/>
    <col min="3" max="3" width="74.5546875" customWidth="1"/>
    <col min="4" max="4" width="19.44140625" customWidth="1"/>
    <col min="5" max="8" width="10.44140625" customWidth="1"/>
  </cols>
  <sheetData>
    <row r="2" spans="1:4" ht="25.8">
      <c r="A2" s="11" t="s">
        <v>539</v>
      </c>
    </row>
    <row r="4" spans="1:4" ht="15" thickBot="1">
      <c r="A4" s="71" t="s">
        <v>343</v>
      </c>
      <c r="B4" s="4"/>
      <c r="C4" s="4"/>
      <c r="D4" s="4"/>
    </row>
    <row r="5" spans="1:4">
      <c r="A5" s="15" t="s">
        <v>344</v>
      </c>
      <c r="B5" s="67"/>
      <c r="C5" s="67"/>
      <c r="D5" s="68"/>
    </row>
    <row r="6" spans="1:4">
      <c r="A6" s="58" t="s">
        <v>542</v>
      </c>
      <c r="B6" s="7" t="s">
        <v>345</v>
      </c>
      <c r="C6" s="148" t="s">
        <v>346</v>
      </c>
      <c r="D6" s="19">
        <f>25.43*ОГЛАВЛЕНИЕ!H22</f>
        <v>13732.2</v>
      </c>
    </row>
    <row r="7" spans="1:4">
      <c r="A7" s="58" t="s">
        <v>347</v>
      </c>
      <c r="B7" s="7" t="s">
        <v>347</v>
      </c>
      <c r="C7" s="148" t="s">
        <v>349</v>
      </c>
      <c r="D7" s="19">
        <f>25.43*ОГЛАВЛЕНИЕ!H22</f>
        <v>13732.2</v>
      </c>
    </row>
    <row r="8" spans="1:4">
      <c r="A8" s="58" t="s">
        <v>348</v>
      </c>
      <c r="B8" s="7" t="s">
        <v>348</v>
      </c>
      <c r="C8" s="148" t="s">
        <v>350</v>
      </c>
      <c r="D8" s="19">
        <f>25.43*ОГЛАВЛЕНИЕ!H22</f>
        <v>13732.2</v>
      </c>
    </row>
    <row r="9" spans="1:4">
      <c r="A9" s="58" t="s">
        <v>351</v>
      </c>
      <c r="B9" s="7" t="s">
        <v>351</v>
      </c>
      <c r="C9" s="148" t="s">
        <v>352</v>
      </c>
      <c r="D9" s="19">
        <f>25.43*ОГЛАВЛЕНИЕ!H22</f>
        <v>13732.2</v>
      </c>
    </row>
    <row r="10" spans="1:4">
      <c r="A10" s="58" t="s">
        <v>353</v>
      </c>
      <c r="B10" s="7" t="s">
        <v>353</v>
      </c>
      <c r="C10" s="148" t="s">
        <v>355</v>
      </c>
      <c r="D10" s="19">
        <f>25.43*ОГЛАВЛЕНИЕ!H22</f>
        <v>13732.2</v>
      </c>
    </row>
    <row r="11" spans="1:4">
      <c r="A11" s="58" t="s">
        <v>354</v>
      </c>
      <c r="B11" s="7" t="s">
        <v>354</v>
      </c>
      <c r="C11" s="148" t="s">
        <v>356</v>
      </c>
      <c r="D11" s="19">
        <f>25.43*ОГЛАВЛЕНИЕ!H22</f>
        <v>13732.2</v>
      </c>
    </row>
    <row r="12" spans="1:4">
      <c r="A12" s="58" t="s">
        <v>357</v>
      </c>
      <c r="B12" s="7" t="s">
        <v>357</v>
      </c>
      <c r="C12" s="148" t="s">
        <v>360</v>
      </c>
      <c r="D12" s="19">
        <f>25.43*ОГЛАВЛЕНИЕ!H22</f>
        <v>13732.2</v>
      </c>
    </row>
    <row r="13" spans="1:4">
      <c r="A13" s="58" t="s">
        <v>358</v>
      </c>
      <c r="B13" s="7" t="s">
        <v>358</v>
      </c>
      <c r="C13" s="148" t="s">
        <v>361</v>
      </c>
      <c r="D13" s="19">
        <f>25.43*ОГЛАВЛЕНИЕ!H22</f>
        <v>13732.2</v>
      </c>
    </row>
    <row r="14" spans="1:4">
      <c r="A14" s="58" t="s">
        <v>359</v>
      </c>
      <c r="B14" s="7" t="s">
        <v>359</v>
      </c>
      <c r="C14" s="148" t="s">
        <v>362</v>
      </c>
      <c r="D14" s="19">
        <f>25.43*ОГЛАВЛЕНИЕ!H22</f>
        <v>13732.2</v>
      </c>
    </row>
    <row r="15" spans="1:4">
      <c r="A15" s="58" t="s">
        <v>363</v>
      </c>
      <c r="B15" s="7" t="s">
        <v>363</v>
      </c>
      <c r="C15" s="148" t="s">
        <v>366</v>
      </c>
      <c r="D15" s="19">
        <f>25.43*ОГЛАВЛЕНИЕ!H22</f>
        <v>13732.2</v>
      </c>
    </row>
    <row r="16" spans="1:4">
      <c r="A16" s="58" t="s">
        <v>364</v>
      </c>
      <c r="B16" s="7" t="s">
        <v>364</v>
      </c>
      <c r="C16" s="148" t="s">
        <v>367</v>
      </c>
      <c r="D16" s="19">
        <f>25.43*ОГЛАВЛЕНИЕ!H22</f>
        <v>13732.2</v>
      </c>
    </row>
    <row r="17" spans="1:4" ht="15" thickBot="1">
      <c r="A17" s="64" t="s">
        <v>365</v>
      </c>
      <c r="B17" s="61" t="s">
        <v>365</v>
      </c>
      <c r="C17" s="125" t="s">
        <v>368</v>
      </c>
      <c r="D17" s="115">
        <f>25.43*ОГЛАВЛЕНИЕ!H22</f>
        <v>13732.2</v>
      </c>
    </row>
    <row r="18" spans="1:4" ht="15" thickBot="1">
      <c r="B18" s="4"/>
      <c r="C18" s="4"/>
      <c r="D18" s="4"/>
    </row>
    <row r="19" spans="1:4">
      <c r="A19" s="15" t="s">
        <v>369</v>
      </c>
      <c r="B19" s="67"/>
      <c r="C19" s="67"/>
      <c r="D19" s="68"/>
    </row>
    <row r="20" spans="1:4">
      <c r="A20" s="58" t="s">
        <v>370</v>
      </c>
      <c r="B20" s="7" t="s">
        <v>370</v>
      </c>
      <c r="C20" s="148" t="s">
        <v>371</v>
      </c>
      <c r="D20" s="19">
        <f>25.43*ОГЛАВЛЕНИЕ!H22</f>
        <v>13732.2</v>
      </c>
    </row>
    <row r="21" spans="1:4">
      <c r="A21" s="58" t="s">
        <v>372</v>
      </c>
      <c r="B21" s="7" t="s">
        <v>372</v>
      </c>
      <c r="C21" s="148" t="s">
        <v>373</v>
      </c>
      <c r="D21" s="19">
        <f>25.43*ОГЛАВЛЕНИЕ!H22</f>
        <v>13732.2</v>
      </c>
    </row>
    <row r="22" spans="1:4" ht="28.8">
      <c r="A22" s="58" t="s">
        <v>374</v>
      </c>
      <c r="B22" s="7" t="s">
        <v>374</v>
      </c>
      <c r="C22" s="148" t="s">
        <v>376</v>
      </c>
      <c r="D22" s="19">
        <f>25.43*ОГЛАВЛЕНИЕ!H22</f>
        <v>13732.2</v>
      </c>
    </row>
    <row r="23" spans="1:4" ht="28.8">
      <c r="A23" s="58" t="s">
        <v>375</v>
      </c>
      <c r="B23" s="7" t="s">
        <v>375</v>
      </c>
      <c r="C23" s="148" t="s">
        <v>377</v>
      </c>
      <c r="D23" s="19">
        <f>25.43*ОГЛАВЛЕНИЕ!H22</f>
        <v>13732.2</v>
      </c>
    </row>
    <row r="24" spans="1:4">
      <c r="A24" s="58" t="s">
        <v>378</v>
      </c>
      <c r="B24" s="7" t="s">
        <v>378</v>
      </c>
      <c r="C24" s="148" t="s">
        <v>380</v>
      </c>
      <c r="D24" s="19">
        <f>25.43*ОГЛАВЛЕНИЕ!H22</f>
        <v>13732.2</v>
      </c>
    </row>
    <row r="25" spans="1:4">
      <c r="A25" s="58" t="s">
        <v>379</v>
      </c>
      <c r="B25" s="7" t="s">
        <v>379</v>
      </c>
      <c r="C25" s="148" t="s">
        <v>381</v>
      </c>
      <c r="D25" s="19">
        <f>25.43*ОГЛАВЛЕНИЕ!H22</f>
        <v>13732.2</v>
      </c>
    </row>
    <row r="26" spans="1:4">
      <c r="A26" s="58" t="s">
        <v>382</v>
      </c>
      <c r="B26" s="7" t="s">
        <v>382</v>
      </c>
      <c r="C26" s="148" t="s">
        <v>388</v>
      </c>
      <c r="D26" s="19">
        <f>25.43*ОГЛАВЛЕНИЕ!H22</f>
        <v>13732.2</v>
      </c>
    </row>
    <row r="27" spans="1:4">
      <c r="A27" s="58" t="s">
        <v>383</v>
      </c>
      <c r="B27" s="7" t="s">
        <v>383</v>
      </c>
      <c r="C27" s="148" t="s">
        <v>389</v>
      </c>
      <c r="D27" s="19">
        <f>25.43*ОГЛАВЛЕНИЕ!H22</f>
        <v>13732.2</v>
      </c>
    </row>
    <row r="28" spans="1:4" ht="28.8">
      <c r="A28" s="58" t="s">
        <v>384</v>
      </c>
      <c r="B28" s="7" t="s">
        <v>384</v>
      </c>
      <c r="C28" s="148" t="s">
        <v>390</v>
      </c>
      <c r="D28" s="19">
        <f>25.43*ОГЛАВЛЕНИЕ!H22</f>
        <v>13732.2</v>
      </c>
    </row>
    <row r="29" spans="1:4" ht="28.8">
      <c r="A29" s="58" t="s">
        <v>385</v>
      </c>
      <c r="B29" s="7" t="s">
        <v>385</v>
      </c>
      <c r="C29" s="148" t="s">
        <v>391</v>
      </c>
      <c r="D29" s="19">
        <f>25.43*ОГЛАВЛЕНИЕ!H22</f>
        <v>13732.2</v>
      </c>
    </row>
    <row r="30" spans="1:4">
      <c r="A30" s="58" t="s">
        <v>386</v>
      </c>
      <c r="B30" s="7" t="s">
        <v>386</v>
      </c>
      <c r="C30" s="148" t="s">
        <v>392</v>
      </c>
      <c r="D30" s="19">
        <f>25.43*ОГЛАВЛЕНИЕ!H22</f>
        <v>13732.2</v>
      </c>
    </row>
    <row r="31" spans="1:4" ht="15" thickBot="1">
      <c r="A31" s="64" t="s">
        <v>387</v>
      </c>
      <c r="B31" s="61" t="s">
        <v>387</v>
      </c>
      <c r="C31" s="125" t="s">
        <v>393</v>
      </c>
      <c r="D31" s="115">
        <f>25.43*ОГЛАВЛЕНИЕ!H22</f>
        <v>13732.2</v>
      </c>
    </row>
    <row r="32" spans="1:4">
      <c r="B32" s="4"/>
      <c r="C32" s="4"/>
      <c r="D32" s="4"/>
    </row>
    <row r="33" spans="2:4">
      <c r="B33" s="4"/>
      <c r="C33" s="4"/>
      <c r="D33" s="4"/>
    </row>
    <row r="34" spans="2:4">
      <c r="B34" s="4"/>
      <c r="C34" s="4"/>
      <c r="D34" s="4"/>
    </row>
    <row r="35" spans="2:4">
      <c r="B35" s="4"/>
      <c r="C35" s="4"/>
      <c r="D35" s="4"/>
    </row>
    <row r="36" spans="2:4">
      <c r="B36" s="4"/>
      <c r="C36" s="4"/>
      <c r="D36" s="4"/>
    </row>
    <row r="37" spans="2:4">
      <c r="B37" s="4"/>
      <c r="C37" s="4"/>
      <c r="D37" s="4"/>
    </row>
    <row r="38" spans="2:4">
      <c r="B38" s="4"/>
      <c r="C38" s="4"/>
      <c r="D38" s="4"/>
    </row>
    <row r="39" spans="2:4">
      <c r="B39" s="4"/>
      <c r="C39" s="4"/>
      <c r="D39" s="4"/>
    </row>
    <row r="40" spans="2:4">
      <c r="B40" s="4"/>
      <c r="C40" s="4"/>
      <c r="D40" s="4"/>
    </row>
    <row r="41" spans="2:4">
      <c r="B41" s="4"/>
      <c r="C41" s="4"/>
      <c r="D41" s="4"/>
    </row>
    <row r="42" spans="2:4">
      <c r="B42" s="4"/>
      <c r="C42" s="4"/>
      <c r="D42" s="4"/>
    </row>
    <row r="43" spans="2:4">
      <c r="B43" s="4"/>
      <c r="C43" s="4"/>
      <c r="D43" s="4"/>
    </row>
    <row r="44" spans="2:4">
      <c r="B44" s="4"/>
      <c r="C44" s="4"/>
      <c r="D44" s="4"/>
    </row>
    <row r="45" spans="2:4">
      <c r="B45" s="4"/>
      <c r="C45" s="4"/>
      <c r="D45" s="4"/>
    </row>
    <row r="46" spans="2:4">
      <c r="B46" s="4"/>
      <c r="C46" s="4"/>
      <c r="D46" s="4"/>
    </row>
    <row r="47" spans="2:4">
      <c r="B47" s="4"/>
      <c r="C47" s="4"/>
      <c r="D47" s="4"/>
    </row>
    <row r="48" spans="2:4">
      <c r="B48" s="4"/>
      <c r="C48" s="4"/>
      <c r="D48" s="4"/>
    </row>
    <row r="49" spans="2:4">
      <c r="B49" s="4"/>
      <c r="C49" s="4"/>
      <c r="D49" s="4"/>
    </row>
    <row r="50" spans="2:4">
      <c r="B50" s="4"/>
      <c r="C50" s="4"/>
      <c r="D50" s="4"/>
    </row>
    <row r="51" spans="2:4">
      <c r="B51" s="4"/>
      <c r="C51" s="4"/>
      <c r="D51" s="4"/>
    </row>
    <row r="52" spans="2:4">
      <c r="B52" s="4"/>
      <c r="C52" s="4"/>
      <c r="D52" s="4"/>
    </row>
    <row r="53" spans="2:4">
      <c r="B53" s="4"/>
      <c r="C53" s="4"/>
      <c r="D53" s="4"/>
    </row>
    <row r="54" spans="2:4">
      <c r="B54" s="4"/>
      <c r="C54" s="4"/>
      <c r="D54" s="4"/>
    </row>
    <row r="55" spans="2:4">
      <c r="B55" s="4"/>
      <c r="C55" s="4"/>
      <c r="D55" s="4"/>
    </row>
    <row r="56" spans="2:4">
      <c r="B56" s="4"/>
      <c r="C56" s="4"/>
      <c r="D56" s="4"/>
    </row>
    <row r="57" spans="2:4">
      <c r="B57" s="4"/>
      <c r="C57" s="4"/>
      <c r="D57" s="4"/>
    </row>
    <row r="58" spans="2:4">
      <c r="B58" s="4"/>
      <c r="C58" s="4"/>
      <c r="D58" s="4"/>
    </row>
    <row r="59" spans="2:4">
      <c r="B59" s="4"/>
      <c r="C59" s="4"/>
      <c r="D59" s="4"/>
    </row>
    <row r="60" spans="2:4">
      <c r="B60" s="4"/>
      <c r="C60" s="4"/>
      <c r="D60" s="4"/>
    </row>
    <row r="61" spans="2:4">
      <c r="B61" s="4"/>
      <c r="C61" s="4"/>
      <c r="D61" s="4"/>
    </row>
    <row r="62" spans="2:4">
      <c r="B62" s="4"/>
      <c r="C62" s="4"/>
      <c r="D62" s="4"/>
    </row>
    <row r="63" spans="2:4">
      <c r="B63" s="4"/>
      <c r="C63" s="4"/>
      <c r="D63" s="4"/>
    </row>
    <row r="64" spans="2:4">
      <c r="B64" s="4"/>
      <c r="C64" s="4"/>
      <c r="D64" s="4"/>
    </row>
    <row r="65" spans="2:4">
      <c r="B65" s="4"/>
      <c r="C65" s="4"/>
      <c r="D65" s="4"/>
    </row>
    <row r="66" spans="2:4">
      <c r="B66" s="4"/>
      <c r="C66" s="4"/>
      <c r="D66" s="4"/>
    </row>
    <row r="67" spans="2:4">
      <c r="B67" s="4"/>
      <c r="C67" s="4"/>
      <c r="D67" s="4"/>
    </row>
    <row r="68" spans="2:4">
      <c r="B68" s="4"/>
      <c r="C68" s="4"/>
      <c r="D68" s="4"/>
    </row>
    <row r="69" spans="2:4">
      <c r="B69" s="4"/>
      <c r="C69" s="4"/>
      <c r="D69" s="4"/>
    </row>
    <row r="70" spans="2:4">
      <c r="B70" s="4"/>
      <c r="C70" s="4"/>
      <c r="D70" s="4"/>
    </row>
    <row r="71" spans="2:4">
      <c r="B71" s="4"/>
      <c r="C71" s="4"/>
      <c r="D71" s="4"/>
    </row>
    <row r="72" spans="2:4">
      <c r="B72" s="4"/>
      <c r="C72" s="4"/>
      <c r="D72" s="4"/>
    </row>
    <row r="73" spans="2:4">
      <c r="B73" s="4"/>
      <c r="C73" s="4"/>
      <c r="D73" s="4"/>
    </row>
    <row r="74" spans="2:4">
      <c r="B74" s="4"/>
      <c r="C74" s="4"/>
      <c r="D74" s="4"/>
    </row>
    <row r="75" spans="2:4">
      <c r="B75" s="4"/>
      <c r="C75" s="4"/>
      <c r="D75" s="4"/>
    </row>
    <row r="76" spans="2:4">
      <c r="B76" s="4"/>
      <c r="C76" s="4"/>
      <c r="D76" s="4"/>
    </row>
    <row r="77" spans="2:4">
      <c r="B77" s="4"/>
      <c r="C77" s="4"/>
      <c r="D77" s="4"/>
    </row>
    <row r="78" spans="2:4">
      <c r="B78" s="4"/>
      <c r="C78" s="4"/>
      <c r="D78" s="4"/>
    </row>
    <row r="79" spans="2:4">
      <c r="B79" s="4"/>
      <c r="C79" s="4"/>
      <c r="D79" s="4"/>
    </row>
    <row r="80" spans="2:4">
      <c r="B80" s="4"/>
      <c r="C80" s="4"/>
      <c r="D80" s="4"/>
    </row>
    <row r="81" spans="2:4">
      <c r="B81" s="4"/>
      <c r="C81" s="4"/>
      <c r="D81" s="4"/>
    </row>
    <row r="82" spans="2:4">
      <c r="B82" s="4"/>
      <c r="C82" s="4"/>
      <c r="D82" s="4"/>
    </row>
    <row r="83" spans="2:4">
      <c r="B83" s="4"/>
      <c r="C83" s="4"/>
      <c r="D83" s="4"/>
    </row>
    <row r="84" spans="2:4">
      <c r="B84" s="4"/>
      <c r="C84" s="4"/>
      <c r="D84" s="4"/>
    </row>
    <row r="85" spans="2:4">
      <c r="B85" s="4"/>
      <c r="C85" s="4"/>
      <c r="D85" s="4"/>
    </row>
    <row r="86" spans="2:4">
      <c r="B86" s="4"/>
      <c r="C86" s="4"/>
      <c r="D86" s="4"/>
    </row>
    <row r="87" spans="2:4">
      <c r="B87" s="4"/>
      <c r="C87" s="4"/>
      <c r="D87" s="4"/>
    </row>
    <row r="88" spans="2:4">
      <c r="B88" s="4"/>
      <c r="C88" s="4"/>
      <c r="D88" s="4"/>
    </row>
    <row r="89" spans="2:4">
      <c r="B89" s="4"/>
      <c r="C89" s="4"/>
      <c r="D89" s="4"/>
    </row>
    <row r="90" spans="2:4">
      <c r="B90" s="4"/>
      <c r="C90" s="4"/>
      <c r="D90" s="4"/>
    </row>
    <row r="91" spans="2:4">
      <c r="B91" s="4"/>
      <c r="C91" s="4"/>
      <c r="D91" s="4"/>
    </row>
    <row r="92" spans="2:4">
      <c r="B92" s="4"/>
      <c r="C92" s="4"/>
      <c r="D92" s="4"/>
    </row>
    <row r="93" spans="2:4">
      <c r="B93" s="4"/>
      <c r="C93" s="4"/>
      <c r="D93" s="4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2:4">
      <c r="B113" s="4"/>
      <c r="C113" s="4"/>
      <c r="D113" s="4"/>
    </row>
    <row r="114" spans="2:4">
      <c r="B114" s="4"/>
      <c r="C114" s="4"/>
      <c r="D114" s="4"/>
    </row>
    <row r="115" spans="2:4">
      <c r="B115" s="4"/>
      <c r="C115" s="4"/>
      <c r="D115" s="4"/>
    </row>
    <row r="116" spans="2:4">
      <c r="B116" s="4"/>
      <c r="C116" s="4"/>
      <c r="D116" s="4"/>
    </row>
    <row r="117" spans="2:4">
      <c r="B117" s="4"/>
      <c r="C117" s="4"/>
      <c r="D117" s="4"/>
    </row>
    <row r="118" spans="2:4">
      <c r="B118" s="4"/>
      <c r="C118" s="4"/>
      <c r="D118" s="4"/>
    </row>
    <row r="119" spans="2:4">
      <c r="B119" s="4"/>
      <c r="C119" s="4"/>
      <c r="D119" s="4"/>
    </row>
    <row r="120" spans="2:4">
      <c r="B120" s="4"/>
      <c r="C120" s="4"/>
      <c r="D120" s="4"/>
    </row>
    <row r="121" spans="2:4">
      <c r="B121" s="4"/>
      <c r="C121" s="4"/>
      <c r="D121" s="4"/>
    </row>
    <row r="122" spans="2:4">
      <c r="B122" s="4"/>
      <c r="C122" s="4"/>
      <c r="D122" s="4"/>
    </row>
    <row r="123" spans="2:4">
      <c r="B123" s="4"/>
      <c r="C123" s="4"/>
      <c r="D123" s="4"/>
    </row>
    <row r="124" spans="2:4">
      <c r="B124" s="4"/>
      <c r="C124" s="4"/>
      <c r="D124" s="4"/>
    </row>
    <row r="125" spans="2:4">
      <c r="B125" s="4"/>
      <c r="C125" s="4"/>
      <c r="D125" s="4"/>
    </row>
    <row r="126" spans="2:4">
      <c r="B126" s="4"/>
      <c r="C126" s="4"/>
      <c r="D126" s="4"/>
    </row>
    <row r="127" spans="2:4">
      <c r="B127" s="4"/>
      <c r="C127" s="4"/>
      <c r="D127" s="4"/>
    </row>
    <row r="128" spans="2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54" spans="2:4">
      <c r="B154" s="4"/>
      <c r="C154" s="4"/>
      <c r="D154" s="4"/>
    </row>
    <row r="155" spans="2:4">
      <c r="B155" s="4"/>
      <c r="C155" s="4"/>
      <c r="D155" s="4"/>
    </row>
    <row r="156" spans="2:4">
      <c r="B156" s="4"/>
      <c r="C156" s="4"/>
      <c r="D156" s="4"/>
    </row>
    <row r="157" spans="2:4">
      <c r="B157" s="4"/>
      <c r="C157" s="4"/>
      <c r="D157" s="4"/>
    </row>
    <row r="158" spans="2:4">
      <c r="B158" s="4"/>
      <c r="C158" s="4"/>
      <c r="D158" s="4"/>
    </row>
    <row r="159" spans="2:4">
      <c r="B159" s="4"/>
      <c r="C159" s="4"/>
      <c r="D159" s="4"/>
    </row>
    <row r="160" spans="2:4">
      <c r="B160" s="4"/>
      <c r="C160" s="4"/>
      <c r="D160" s="4"/>
    </row>
    <row r="161" spans="2:4">
      <c r="B161" s="4"/>
      <c r="C161" s="4"/>
      <c r="D161" s="4"/>
    </row>
    <row r="162" spans="2:4">
      <c r="B162" s="4"/>
      <c r="C162" s="4"/>
      <c r="D162" s="4"/>
    </row>
    <row r="163" spans="2:4">
      <c r="B163" s="4"/>
      <c r="C163" s="4"/>
      <c r="D163" s="4"/>
    </row>
    <row r="164" spans="2:4">
      <c r="B164" s="4"/>
      <c r="C164" s="4"/>
      <c r="D164" s="4"/>
    </row>
    <row r="165" spans="2:4">
      <c r="B165" s="4"/>
      <c r="C165" s="4"/>
      <c r="D165" s="4"/>
    </row>
    <row r="166" spans="2:4">
      <c r="B166" s="4"/>
      <c r="C166" s="4"/>
      <c r="D166" s="4"/>
    </row>
    <row r="167" spans="2:4">
      <c r="B167" s="4"/>
      <c r="C167" s="4"/>
      <c r="D167" s="4"/>
    </row>
    <row r="168" spans="2:4">
      <c r="B168" s="4"/>
      <c r="C168" s="4"/>
      <c r="D168" s="4"/>
    </row>
    <row r="169" spans="2:4">
      <c r="B169" s="4"/>
      <c r="C169" s="4"/>
      <c r="D169" s="4"/>
    </row>
    <row r="170" spans="2:4">
      <c r="B170" s="4"/>
      <c r="C170" s="4"/>
      <c r="D170" s="4"/>
    </row>
    <row r="171" spans="2:4">
      <c r="B171" s="4"/>
      <c r="C171" s="4"/>
      <c r="D171" s="4"/>
    </row>
    <row r="172" spans="2:4">
      <c r="B172" s="4"/>
      <c r="C172" s="4"/>
      <c r="D172" s="4"/>
    </row>
    <row r="173" spans="2:4">
      <c r="B173" s="4"/>
      <c r="C173" s="4"/>
      <c r="D173" s="4"/>
    </row>
    <row r="174" spans="2:4">
      <c r="B174" s="4"/>
      <c r="C174" s="4"/>
      <c r="D174" s="4"/>
    </row>
    <row r="175" spans="2:4">
      <c r="B175" s="4"/>
      <c r="C175" s="4"/>
      <c r="D175" s="4"/>
    </row>
    <row r="176" spans="2:4">
      <c r="B176" s="4"/>
      <c r="C176" s="4"/>
      <c r="D176" s="4"/>
    </row>
    <row r="177" spans="2:4">
      <c r="B177" s="4"/>
      <c r="C177" s="4"/>
      <c r="D177" s="4"/>
    </row>
    <row r="178" spans="2:4">
      <c r="B178" s="4"/>
      <c r="C178" s="4"/>
      <c r="D178" s="4"/>
    </row>
    <row r="179" spans="2:4">
      <c r="B179" s="4"/>
      <c r="C179" s="4"/>
      <c r="D179" s="4"/>
    </row>
    <row r="180" spans="2:4">
      <c r="B180" s="4"/>
      <c r="C180" s="4"/>
      <c r="D180" s="4"/>
    </row>
    <row r="181" spans="2:4">
      <c r="B181" s="4"/>
      <c r="C181" s="4"/>
      <c r="D181" s="4"/>
    </row>
    <row r="182" spans="2:4">
      <c r="B182" s="4"/>
      <c r="C182" s="4"/>
      <c r="D182" s="4"/>
    </row>
    <row r="183" spans="2:4">
      <c r="B183" s="4"/>
      <c r="C183" s="4"/>
      <c r="D183" s="4"/>
    </row>
    <row r="184" spans="2:4">
      <c r="B184" s="4"/>
      <c r="C184" s="4"/>
      <c r="D184" s="4"/>
    </row>
    <row r="185" spans="2:4">
      <c r="B185" s="4"/>
      <c r="C185" s="4"/>
      <c r="D185" s="4"/>
    </row>
    <row r="186" spans="2:4">
      <c r="B186" s="4"/>
      <c r="C186" s="4"/>
      <c r="D186" s="4"/>
    </row>
    <row r="187" spans="2:4">
      <c r="B187" s="4"/>
      <c r="C187" s="4"/>
      <c r="D187" s="4"/>
    </row>
    <row r="188" spans="2:4">
      <c r="B188" s="4"/>
      <c r="C188" s="4"/>
      <c r="D188" s="4"/>
    </row>
    <row r="189" spans="2:4">
      <c r="B189" s="4"/>
      <c r="C189" s="4"/>
      <c r="D189" s="4"/>
    </row>
    <row r="190" spans="2:4">
      <c r="B190" s="4"/>
      <c r="C190" s="4"/>
      <c r="D190" s="4"/>
    </row>
    <row r="191" spans="2:4">
      <c r="B191" s="4"/>
      <c r="C191" s="4"/>
      <c r="D191" s="4"/>
    </row>
    <row r="192" spans="2:4">
      <c r="B192" s="4"/>
      <c r="C192" s="4"/>
      <c r="D192" s="4"/>
    </row>
    <row r="193" spans="2:4">
      <c r="B193" s="4"/>
      <c r="C193" s="4"/>
      <c r="D193" s="4"/>
    </row>
    <row r="194" spans="2:4">
      <c r="B194" s="4"/>
      <c r="C194" s="4"/>
      <c r="D194" s="4"/>
    </row>
    <row r="195" spans="2:4">
      <c r="B195" s="4"/>
      <c r="C195" s="4"/>
      <c r="D195" s="4"/>
    </row>
    <row r="196" spans="2:4">
      <c r="B196" s="4"/>
      <c r="C196" s="4"/>
      <c r="D196" s="4"/>
    </row>
    <row r="197" spans="2:4">
      <c r="B197" s="4"/>
      <c r="C197" s="4"/>
      <c r="D197" s="4"/>
    </row>
    <row r="198" spans="2:4">
      <c r="B198" s="4"/>
      <c r="C198" s="4"/>
      <c r="D198" s="4"/>
    </row>
    <row r="199" spans="2:4">
      <c r="B199" s="4"/>
      <c r="C199" s="4"/>
      <c r="D199" s="4"/>
    </row>
    <row r="200" spans="2:4">
      <c r="B200" s="4"/>
      <c r="C200" s="4"/>
      <c r="D200" s="4"/>
    </row>
    <row r="201" spans="2:4">
      <c r="B201" s="4"/>
      <c r="C201" s="4"/>
      <c r="D201" s="4"/>
    </row>
    <row r="202" spans="2:4">
      <c r="B202" s="4"/>
      <c r="C202" s="4"/>
      <c r="D202" s="4"/>
    </row>
    <row r="203" spans="2:4">
      <c r="B203" s="4"/>
      <c r="C203" s="4"/>
      <c r="D203" s="4"/>
    </row>
    <row r="204" spans="2:4">
      <c r="B204" s="4"/>
      <c r="C204" s="4"/>
      <c r="D204" s="4"/>
    </row>
    <row r="205" spans="2:4">
      <c r="B205" s="4"/>
      <c r="C205" s="4"/>
      <c r="D205" s="4"/>
    </row>
    <row r="206" spans="2:4">
      <c r="B206" s="4"/>
      <c r="C206" s="4"/>
      <c r="D206" s="4"/>
    </row>
    <row r="207" spans="2:4">
      <c r="B207" s="4"/>
      <c r="C207" s="4"/>
      <c r="D207" s="4"/>
    </row>
    <row r="208" spans="2:4">
      <c r="B208" s="4"/>
      <c r="C208" s="4"/>
      <c r="D208" s="4"/>
    </row>
    <row r="209" spans="2:4">
      <c r="B209" s="4"/>
      <c r="C209" s="4"/>
      <c r="D209" s="4"/>
    </row>
    <row r="210" spans="2:4">
      <c r="B210" s="4"/>
      <c r="C210" s="4"/>
      <c r="D210" s="4"/>
    </row>
    <row r="211" spans="2:4">
      <c r="B211" s="4"/>
      <c r="C211" s="4"/>
      <c r="D211" s="4"/>
    </row>
    <row r="212" spans="2:4">
      <c r="B212" s="4"/>
      <c r="C212" s="4"/>
      <c r="D212" s="4"/>
    </row>
    <row r="213" spans="2:4">
      <c r="B213" s="4"/>
      <c r="C213" s="4"/>
      <c r="D213" s="4"/>
    </row>
    <row r="214" spans="2:4">
      <c r="B214" s="4"/>
      <c r="C214" s="4"/>
      <c r="D214" s="4"/>
    </row>
    <row r="215" spans="2:4">
      <c r="B215" s="4"/>
      <c r="C215" s="4"/>
      <c r="D215" s="4"/>
    </row>
    <row r="216" spans="2:4">
      <c r="B216" s="4"/>
      <c r="C216" s="4"/>
      <c r="D216" s="4"/>
    </row>
    <row r="217" spans="2:4">
      <c r="B217" s="4"/>
      <c r="C217" s="4"/>
      <c r="D217" s="4"/>
    </row>
    <row r="218" spans="2:4">
      <c r="B218" s="4"/>
      <c r="C218" s="4"/>
      <c r="D218" s="4"/>
    </row>
    <row r="219" spans="2:4">
      <c r="B219" s="4"/>
      <c r="C219" s="4"/>
      <c r="D219" s="4"/>
    </row>
    <row r="220" spans="2:4">
      <c r="B220" s="4"/>
      <c r="C220" s="4"/>
      <c r="D220" s="4"/>
    </row>
    <row r="221" spans="2:4">
      <c r="B221" s="4"/>
      <c r="C221" s="4"/>
      <c r="D221" s="4"/>
    </row>
    <row r="222" spans="2:4">
      <c r="B222" s="4"/>
      <c r="C222" s="4"/>
      <c r="D222" s="4"/>
    </row>
    <row r="223" spans="2:4">
      <c r="B223" s="4"/>
      <c r="C223" s="4"/>
      <c r="D223" s="4"/>
    </row>
    <row r="224" spans="2:4">
      <c r="B224" s="4"/>
      <c r="C224" s="4"/>
      <c r="D224" s="4"/>
    </row>
    <row r="225" spans="2:4">
      <c r="B225" s="4"/>
      <c r="C225" s="4"/>
      <c r="D225" s="4"/>
    </row>
    <row r="226" spans="2:4">
      <c r="B226" s="4"/>
      <c r="C226" s="4"/>
      <c r="D226" s="4"/>
    </row>
    <row r="227" spans="2:4">
      <c r="B227" s="4"/>
      <c r="C227" s="4"/>
      <c r="D227" s="4"/>
    </row>
    <row r="228" spans="2:4">
      <c r="B228" s="4"/>
      <c r="C228" s="4"/>
      <c r="D228" s="4"/>
    </row>
    <row r="229" spans="2:4">
      <c r="B229" s="4"/>
      <c r="C229" s="4"/>
      <c r="D229" s="4"/>
    </row>
    <row r="230" spans="2:4">
      <c r="B230" s="4"/>
      <c r="C230" s="4"/>
      <c r="D230" s="4"/>
    </row>
    <row r="231" spans="2:4">
      <c r="B231" s="4"/>
      <c r="C231" s="4"/>
      <c r="D231" s="4"/>
    </row>
    <row r="232" spans="2:4">
      <c r="B232" s="4"/>
      <c r="C232" s="4"/>
      <c r="D232" s="4"/>
    </row>
    <row r="233" spans="2:4">
      <c r="B233" s="4"/>
      <c r="C233" s="4"/>
      <c r="D233" s="4"/>
    </row>
    <row r="234" spans="2:4">
      <c r="B234" s="4"/>
      <c r="C234" s="4"/>
      <c r="D234" s="4"/>
    </row>
    <row r="235" spans="2:4">
      <c r="B235" s="4"/>
      <c r="C235" s="4"/>
      <c r="D235" s="4"/>
    </row>
    <row r="236" spans="2:4">
      <c r="B236" s="4"/>
      <c r="C236" s="4"/>
      <c r="D236" s="4"/>
    </row>
    <row r="237" spans="2:4">
      <c r="B237" s="4"/>
      <c r="C237" s="4"/>
      <c r="D237" s="4"/>
    </row>
    <row r="238" spans="2:4">
      <c r="B238" s="4"/>
      <c r="C238" s="4"/>
      <c r="D238" s="4"/>
    </row>
    <row r="239" spans="2:4">
      <c r="B239" s="4"/>
      <c r="C239" s="4"/>
      <c r="D239" s="4"/>
    </row>
    <row r="240" spans="2:4">
      <c r="B240" s="4"/>
      <c r="C240" s="4"/>
      <c r="D240" s="4"/>
    </row>
    <row r="241" spans="2:4">
      <c r="B241" s="4"/>
      <c r="C241" s="4"/>
      <c r="D241" s="4"/>
    </row>
    <row r="242" spans="2:4">
      <c r="B242" s="4"/>
      <c r="C242" s="4"/>
      <c r="D242" s="4"/>
    </row>
    <row r="243" spans="2:4">
      <c r="B243" s="4"/>
      <c r="C243" s="4"/>
      <c r="D243" s="4"/>
    </row>
    <row r="244" spans="2:4">
      <c r="B244" s="4"/>
      <c r="C244" s="4"/>
      <c r="D244" s="4"/>
    </row>
    <row r="245" spans="2:4">
      <c r="B245" s="4"/>
      <c r="C245" s="4"/>
      <c r="D245" s="4"/>
    </row>
    <row r="246" spans="2:4">
      <c r="B246" s="4"/>
      <c r="C246" s="4"/>
      <c r="D246" s="4"/>
    </row>
    <row r="247" spans="2:4">
      <c r="B247" s="4"/>
      <c r="C247" s="4"/>
      <c r="D247" s="4"/>
    </row>
    <row r="248" spans="2:4">
      <c r="B248" s="4"/>
      <c r="C248" s="4"/>
      <c r="D248" s="4"/>
    </row>
    <row r="249" spans="2:4">
      <c r="B249" s="4"/>
      <c r="C249" s="4"/>
      <c r="D249" s="4"/>
    </row>
    <row r="250" spans="2:4">
      <c r="B250" s="4"/>
      <c r="C250" s="4"/>
      <c r="D250" s="4"/>
    </row>
    <row r="251" spans="2:4">
      <c r="B251" s="4"/>
      <c r="C251" s="4"/>
      <c r="D251" s="4"/>
    </row>
    <row r="252" spans="2:4">
      <c r="B252" s="4"/>
      <c r="C252" s="4"/>
      <c r="D252" s="4"/>
    </row>
    <row r="253" spans="2:4">
      <c r="B253" s="4"/>
      <c r="C253" s="4"/>
      <c r="D253" s="4"/>
    </row>
    <row r="254" spans="2:4">
      <c r="B254" s="4"/>
      <c r="C254" s="4"/>
      <c r="D254" s="4"/>
    </row>
    <row r="255" spans="2:4">
      <c r="B255" s="4"/>
      <c r="C255" s="4"/>
      <c r="D255" s="4"/>
    </row>
    <row r="256" spans="2:4">
      <c r="B256" s="4"/>
      <c r="C256" s="4"/>
      <c r="D256" s="4"/>
    </row>
    <row r="257" spans="2:4">
      <c r="B257" s="4"/>
      <c r="C257" s="4"/>
      <c r="D257" s="4"/>
    </row>
    <row r="258" spans="2:4">
      <c r="B258" s="4"/>
      <c r="C258" s="4"/>
      <c r="D258" s="4"/>
    </row>
    <row r="259" spans="2:4">
      <c r="B259" s="4"/>
      <c r="C259" s="4"/>
      <c r="D259" s="4"/>
    </row>
    <row r="260" spans="2:4">
      <c r="B260" s="4"/>
      <c r="C260" s="4"/>
      <c r="D260" s="4"/>
    </row>
    <row r="261" spans="2:4">
      <c r="B261" s="4"/>
      <c r="C261" s="4"/>
      <c r="D261" s="4"/>
    </row>
    <row r="262" spans="2:4">
      <c r="B262" s="4"/>
      <c r="C262" s="4"/>
      <c r="D262" s="4"/>
    </row>
    <row r="263" spans="2:4">
      <c r="B263" s="4"/>
      <c r="C263" s="4"/>
      <c r="D263" s="4"/>
    </row>
    <row r="264" spans="2:4">
      <c r="B264" s="4"/>
      <c r="C264" s="4"/>
      <c r="D264" s="4"/>
    </row>
    <row r="265" spans="2:4">
      <c r="B265" s="4"/>
      <c r="C265" s="4"/>
      <c r="D265" s="4"/>
    </row>
    <row r="266" spans="2:4">
      <c r="B266" s="4"/>
      <c r="C266" s="4"/>
      <c r="D266" s="4"/>
    </row>
    <row r="267" spans="2:4">
      <c r="B267" s="4"/>
      <c r="C267" s="4"/>
      <c r="D267" s="4"/>
    </row>
    <row r="268" spans="2:4">
      <c r="B268" s="4"/>
      <c r="C268" s="4"/>
      <c r="D268" s="4"/>
    </row>
    <row r="269" spans="2:4">
      <c r="B269" s="4"/>
      <c r="C269" s="4"/>
      <c r="D269" s="4"/>
    </row>
    <row r="270" spans="2:4">
      <c r="B270" s="4"/>
      <c r="C270" s="4"/>
      <c r="D270" s="4"/>
    </row>
    <row r="271" spans="2:4">
      <c r="B271" s="4"/>
      <c r="C271" s="4"/>
      <c r="D271" s="4"/>
    </row>
    <row r="272" spans="2:4">
      <c r="B272" s="4"/>
      <c r="C272" s="4"/>
      <c r="D272" s="4"/>
    </row>
    <row r="273" spans="2:4">
      <c r="B273" s="4"/>
      <c r="C273" s="4"/>
      <c r="D273" s="4"/>
    </row>
    <row r="274" spans="2:4">
      <c r="B274" s="4"/>
      <c r="C274" s="4"/>
      <c r="D274" s="4"/>
    </row>
    <row r="275" spans="2:4">
      <c r="B275" s="4"/>
      <c r="C275" s="4"/>
      <c r="D275" s="4"/>
    </row>
    <row r="276" spans="2:4">
      <c r="B276" s="4"/>
      <c r="C276" s="4"/>
      <c r="D276" s="4"/>
    </row>
    <row r="277" spans="2:4">
      <c r="B277" s="4"/>
      <c r="C277" s="4"/>
      <c r="D277" s="4"/>
    </row>
    <row r="278" spans="2:4">
      <c r="B278" s="4"/>
      <c r="C278" s="4"/>
      <c r="D278" s="4"/>
    </row>
    <row r="279" spans="2:4">
      <c r="B279" s="4"/>
      <c r="C279" s="4"/>
      <c r="D279" s="4"/>
    </row>
    <row r="280" spans="2:4">
      <c r="B280" s="4"/>
      <c r="C280" s="4"/>
      <c r="D280" s="4"/>
    </row>
    <row r="281" spans="2:4">
      <c r="B281" s="4"/>
      <c r="C281" s="4"/>
      <c r="D281" s="4"/>
    </row>
    <row r="282" spans="2:4">
      <c r="B282" s="4"/>
      <c r="C282" s="4"/>
      <c r="D282" s="4"/>
    </row>
    <row r="283" spans="2:4">
      <c r="B283" s="4"/>
      <c r="C283" s="4"/>
      <c r="D283" s="4"/>
    </row>
    <row r="284" spans="2:4">
      <c r="B284" s="4"/>
      <c r="C284" s="4"/>
      <c r="D284" s="4"/>
    </row>
    <row r="285" spans="2:4">
      <c r="B285" s="4"/>
      <c r="C285" s="4"/>
      <c r="D285" s="4"/>
    </row>
    <row r="286" spans="2:4">
      <c r="B286" s="4"/>
      <c r="C286" s="4"/>
      <c r="D286" s="4"/>
    </row>
    <row r="287" spans="2:4">
      <c r="B287" s="4"/>
      <c r="C287" s="4"/>
      <c r="D287" s="4"/>
    </row>
    <row r="288" spans="2:4">
      <c r="B288" s="4"/>
      <c r="C288" s="4"/>
      <c r="D288" s="4"/>
    </row>
    <row r="289" spans="2:4">
      <c r="B289" s="4"/>
      <c r="C289" s="4"/>
      <c r="D289" s="4"/>
    </row>
    <row r="290" spans="2:4">
      <c r="B290" s="4"/>
      <c r="C290" s="4"/>
      <c r="D290" s="4"/>
    </row>
    <row r="291" spans="2:4">
      <c r="B291" s="4"/>
      <c r="C291" s="4"/>
      <c r="D291" s="4"/>
    </row>
    <row r="292" spans="2:4">
      <c r="B292" s="4"/>
      <c r="C292" s="4"/>
      <c r="D292" s="4"/>
    </row>
    <row r="293" spans="2:4">
      <c r="B293" s="4"/>
      <c r="C293" s="4"/>
      <c r="D293" s="4"/>
    </row>
    <row r="294" spans="2:4">
      <c r="B294" s="4"/>
      <c r="C294" s="4"/>
      <c r="D294" s="4"/>
    </row>
    <row r="295" spans="2:4">
      <c r="B295" s="4"/>
      <c r="C295" s="4"/>
      <c r="D295" s="4"/>
    </row>
    <row r="296" spans="2:4">
      <c r="B296" s="4"/>
      <c r="C296" s="4"/>
      <c r="D296" s="4"/>
    </row>
    <row r="297" spans="2:4">
      <c r="B297" s="4"/>
      <c r="C297" s="4"/>
      <c r="D297" s="4"/>
    </row>
    <row r="298" spans="2:4">
      <c r="B298" s="4"/>
      <c r="C298" s="4"/>
      <c r="D298" s="4"/>
    </row>
    <row r="299" spans="2:4">
      <c r="B299" s="4"/>
      <c r="C299" s="4"/>
      <c r="D299" s="4"/>
    </row>
    <row r="300" spans="2:4">
      <c r="B300" s="4"/>
      <c r="C300" s="4"/>
      <c r="D300" s="4"/>
    </row>
    <row r="301" spans="2:4">
      <c r="B301" s="4"/>
      <c r="C301" s="4"/>
      <c r="D301" s="4"/>
    </row>
    <row r="302" spans="2:4">
      <c r="B302" s="4"/>
      <c r="C302" s="4"/>
      <c r="D302" s="4"/>
    </row>
    <row r="303" spans="2:4">
      <c r="B303" s="4"/>
      <c r="C303" s="4"/>
      <c r="D303" s="4"/>
    </row>
    <row r="304" spans="2:4">
      <c r="B304" s="4"/>
      <c r="C304" s="4"/>
      <c r="D304" s="4"/>
    </row>
    <row r="305" spans="2:4">
      <c r="B305" s="4"/>
      <c r="C305" s="4"/>
      <c r="D305" s="4"/>
    </row>
    <row r="306" spans="2:4">
      <c r="B306" s="4"/>
      <c r="C306" s="4"/>
      <c r="D306" s="4"/>
    </row>
    <row r="307" spans="2:4">
      <c r="B307" s="4"/>
      <c r="C307" s="4"/>
      <c r="D307" s="4"/>
    </row>
    <row r="308" spans="2:4">
      <c r="B308" s="4"/>
      <c r="C308" s="4"/>
      <c r="D308" s="4"/>
    </row>
    <row r="309" spans="2:4">
      <c r="B309" s="4"/>
      <c r="C309" s="4"/>
      <c r="D309" s="4"/>
    </row>
    <row r="310" spans="2:4">
      <c r="B310" s="4"/>
      <c r="C310" s="4"/>
      <c r="D310" s="4"/>
    </row>
    <row r="311" spans="2:4">
      <c r="B311" s="4"/>
      <c r="C311" s="4"/>
      <c r="D311" s="4"/>
    </row>
    <row r="312" spans="2:4">
      <c r="B312" s="4"/>
      <c r="C312" s="4"/>
      <c r="D312" s="4"/>
    </row>
    <row r="313" spans="2:4">
      <c r="B313" s="4"/>
      <c r="C313" s="4"/>
      <c r="D313" s="4"/>
    </row>
    <row r="314" spans="2:4">
      <c r="B314" s="4"/>
      <c r="C314" s="4"/>
      <c r="D314" s="4"/>
    </row>
    <row r="315" spans="2:4">
      <c r="B315" s="4"/>
      <c r="C315" s="4"/>
      <c r="D315" s="4"/>
    </row>
    <row r="316" spans="2:4">
      <c r="B316" s="4"/>
      <c r="C316" s="4"/>
      <c r="D316" s="4"/>
    </row>
    <row r="317" spans="2:4">
      <c r="B317" s="4"/>
      <c r="C317" s="4"/>
      <c r="D317" s="4"/>
    </row>
    <row r="318" spans="2:4">
      <c r="B318" s="4"/>
      <c r="C318" s="4"/>
      <c r="D318" s="4"/>
    </row>
    <row r="319" spans="2:4">
      <c r="B319" s="4"/>
      <c r="C319" s="4"/>
      <c r="D319" s="4"/>
    </row>
    <row r="320" spans="2:4">
      <c r="B320" s="4"/>
      <c r="C320" s="4"/>
      <c r="D320" s="4"/>
    </row>
    <row r="321" spans="2:4">
      <c r="B321" s="4"/>
      <c r="C321" s="4"/>
      <c r="D321" s="4"/>
    </row>
    <row r="322" spans="2:4">
      <c r="B322" s="4"/>
      <c r="C322" s="4"/>
      <c r="D322" s="4"/>
    </row>
    <row r="323" spans="2:4">
      <c r="B323" s="4"/>
      <c r="C323" s="4"/>
      <c r="D323" s="4"/>
    </row>
    <row r="324" spans="2:4">
      <c r="B324" s="4"/>
      <c r="C324" s="4"/>
      <c r="D324" s="4"/>
    </row>
    <row r="325" spans="2:4">
      <c r="B325" s="4"/>
      <c r="C325" s="4"/>
      <c r="D325" s="4"/>
    </row>
    <row r="326" spans="2:4">
      <c r="B326" s="4"/>
      <c r="C326" s="4"/>
      <c r="D326" s="4"/>
    </row>
    <row r="327" spans="2:4">
      <c r="B327" s="4"/>
      <c r="C327" s="4"/>
      <c r="D327" s="4"/>
    </row>
    <row r="328" spans="2:4">
      <c r="B328" s="4"/>
      <c r="C328" s="4"/>
      <c r="D328" s="4"/>
    </row>
    <row r="329" spans="2:4">
      <c r="B329" s="4"/>
      <c r="C329" s="4"/>
      <c r="D329" s="4"/>
    </row>
    <row r="330" spans="2:4">
      <c r="B330" s="4"/>
      <c r="C330" s="4"/>
      <c r="D330" s="4"/>
    </row>
    <row r="331" spans="2:4">
      <c r="B331" s="4"/>
      <c r="C331" s="4"/>
      <c r="D331" s="4"/>
    </row>
    <row r="332" spans="2:4">
      <c r="B332" s="4"/>
      <c r="C332" s="4"/>
      <c r="D332" s="4"/>
    </row>
    <row r="333" spans="2:4">
      <c r="B333" s="4"/>
      <c r="C333" s="4"/>
      <c r="D333" s="4"/>
    </row>
    <row r="334" spans="2:4">
      <c r="B334" s="4"/>
      <c r="C334" s="4"/>
      <c r="D334" s="4"/>
    </row>
    <row r="335" spans="2:4">
      <c r="B335" s="4"/>
      <c r="C335" s="4"/>
      <c r="D335" s="4"/>
    </row>
    <row r="336" spans="2:4">
      <c r="B336" s="4"/>
      <c r="C336" s="4"/>
      <c r="D336" s="4"/>
    </row>
    <row r="337" spans="2:4">
      <c r="B337" s="4"/>
      <c r="C337" s="4"/>
      <c r="D337" s="4"/>
    </row>
    <row r="338" spans="2:4">
      <c r="B338" s="4"/>
      <c r="C338" s="4"/>
      <c r="D338" s="4"/>
    </row>
    <row r="339" spans="2:4">
      <c r="B339" s="4"/>
      <c r="C339" s="4"/>
      <c r="D339" s="4"/>
    </row>
    <row r="340" spans="2:4">
      <c r="B340" s="4"/>
      <c r="C340" s="4"/>
      <c r="D340" s="4"/>
    </row>
    <row r="341" spans="2:4">
      <c r="B341" s="4"/>
      <c r="C341" s="4"/>
      <c r="D341" s="4"/>
    </row>
    <row r="342" spans="2:4">
      <c r="B342" s="4"/>
      <c r="C342" s="4"/>
      <c r="D342" s="4"/>
    </row>
    <row r="343" spans="2:4">
      <c r="B343" s="4"/>
      <c r="C343" s="4"/>
      <c r="D343" s="4"/>
    </row>
    <row r="344" spans="2:4">
      <c r="B344" s="4"/>
      <c r="C344" s="4"/>
      <c r="D344" s="4"/>
    </row>
    <row r="345" spans="2:4">
      <c r="B345" s="4"/>
      <c r="C345" s="4"/>
      <c r="D345" s="4"/>
    </row>
    <row r="346" spans="2:4">
      <c r="B346" s="4"/>
      <c r="C346" s="4"/>
      <c r="D346" s="4"/>
    </row>
    <row r="347" spans="2:4">
      <c r="B347" s="4"/>
      <c r="C347" s="4"/>
      <c r="D347" s="4"/>
    </row>
    <row r="348" spans="2:4">
      <c r="B348" s="4"/>
      <c r="C348" s="4"/>
      <c r="D348" s="4"/>
    </row>
    <row r="349" spans="2:4">
      <c r="B349" s="4"/>
      <c r="C349" s="4"/>
      <c r="D349" s="4"/>
    </row>
    <row r="350" spans="2:4">
      <c r="B350" s="4"/>
      <c r="C350" s="4"/>
      <c r="D350" s="4"/>
    </row>
    <row r="351" spans="2:4">
      <c r="B351" s="4"/>
      <c r="C351" s="4"/>
      <c r="D351" s="4"/>
    </row>
    <row r="352" spans="2:4">
      <c r="B352" s="4"/>
      <c r="C352" s="4"/>
      <c r="D352" s="4"/>
    </row>
    <row r="353" spans="2:4">
      <c r="B353" s="4"/>
      <c r="C353" s="4"/>
      <c r="D353" s="4"/>
    </row>
    <row r="354" spans="2:4">
      <c r="B354" s="4"/>
      <c r="C354" s="4"/>
      <c r="D354" s="4"/>
    </row>
    <row r="355" spans="2:4">
      <c r="B355" s="4"/>
      <c r="C355" s="4"/>
      <c r="D355" s="4"/>
    </row>
    <row r="356" spans="2:4">
      <c r="B356" s="4"/>
      <c r="C356" s="4"/>
      <c r="D356" s="4"/>
    </row>
    <row r="357" spans="2:4">
      <c r="B357" s="4"/>
      <c r="C357" s="4"/>
      <c r="D357" s="4"/>
    </row>
    <row r="358" spans="2:4">
      <c r="B358" s="4"/>
      <c r="C358" s="4"/>
      <c r="D358" s="4"/>
    </row>
    <row r="359" spans="2:4">
      <c r="B359" s="4"/>
      <c r="C359" s="4"/>
      <c r="D359" s="4"/>
    </row>
    <row r="360" spans="2:4">
      <c r="B360" s="4"/>
      <c r="C360" s="4"/>
      <c r="D360" s="4"/>
    </row>
    <row r="361" spans="2:4">
      <c r="B361" s="4"/>
      <c r="C361" s="4"/>
      <c r="D361" s="4"/>
    </row>
    <row r="362" spans="2:4">
      <c r="B362" s="4"/>
      <c r="C362" s="4"/>
      <c r="D362" s="4"/>
    </row>
    <row r="363" spans="2:4">
      <c r="B363" s="4"/>
      <c r="C363" s="4"/>
      <c r="D363" s="4"/>
    </row>
    <row r="364" spans="2:4">
      <c r="B364" s="4"/>
      <c r="C364" s="4"/>
      <c r="D364" s="4"/>
    </row>
    <row r="365" spans="2:4">
      <c r="B365" s="4"/>
      <c r="C365" s="4"/>
      <c r="D365" s="4"/>
    </row>
    <row r="366" spans="2:4">
      <c r="B366" s="4"/>
      <c r="C366" s="4"/>
      <c r="D366" s="4"/>
    </row>
    <row r="367" spans="2:4">
      <c r="B367" s="4"/>
      <c r="C367" s="4"/>
      <c r="D367" s="4"/>
    </row>
    <row r="368" spans="2:4">
      <c r="B368" s="4"/>
      <c r="C368" s="4"/>
      <c r="D368" s="4"/>
    </row>
    <row r="369" spans="2:4">
      <c r="B369" s="4"/>
      <c r="C369" s="4"/>
      <c r="D369" s="4"/>
    </row>
    <row r="370" spans="2:4">
      <c r="B370" s="4"/>
      <c r="C370" s="4"/>
      <c r="D370" s="4"/>
    </row>
    <row r="371" spans="2:4">
      <c r="B371" s="4"/>
      <c r="C371" s="4"/>
      <c r="D371" s="4"/>
    </row>
    <row r="372" spans="2:4">
      <c r="B372" s="4"/>
      <c r="C372" s="4"/>
      <c r="D372" s="4"/>
    </row>
    <row r="373" spans="2:4">
      <c r="B373" s="4"/>
      <c r="C373" s="4"/>
      <c r="D373" s="4"/>
    </row>
    <row r="374" spans="2:4">
      <c r="B374" s="4"/>
      <c r="C374" s="4"/>
      <c r="D374" s="4"/>
    </row>
    <row r="375" spans="2:4">
      <c r="B375" s="4"/>
      <c r="C375" s="4"/>
      <c r="D375" s="4"/>
    </row>
    <row r="376" spans="2:4">
      <c r="B376" s="4"/>
      <c r="C376" s="4"/>
      <c r="D376" s="4"/>
    </row>
    <row r="377" spans="2:4">
      <c r="B377" s="4"/>
      <c r="C377" s="4"/>
      <c r="D377" s="4"/>
    </row>
    <row r="378" spans="2:4">
      <c r="B378" s="4"/>
      <c r="C378" s="4"/>
      <c r="D378" s="4"/>
    </row>
    <row r="379" spans="2:4">
      <c r="B379" s="4"/>
      <c r="C379" s="4"/>
      <c r="D379" s="4"/>
    </row>
    <row r="380" spans="2:4">
      <c r="B380" s="4"/>
      <c r="C380" s="4"/>
      <c r="D380" s="4"/>
    </row>
    <row r="381" spans="2:4">
      <c r="B381" s="4"/>
      <c r="C381" s="4"/>
      <c r="D381" s="4"/>
    </row>
    <row r="382" spans="2:4">
      <c r="B382" s="4"/>
      <c r="C382" s="4"/>
      <c r="D382" s="4"/>
    </row>
    <row r="383" spans="2:4">
      <c r="B383" s="4"/>
      <c r="C383" s="4"/>
      <c r="D383" s="4"/>
    </row>
    <row r="384" spans="2:4">
      <c r="B384" s="4"/>
      <c r="C384" s="4"/>
      <c r="D384" s="4"/>
    </row>
    <row r="385" spans="2:4">
      <c r="B385" s="4"/>
      <c r="C385" s="4"/>
      <c r="D385" s="4"/>
    </row>
    <row r="386" spans="2:4">
      <c r="B386" s="4"/>
      <c r="C386" s="4"/>
      <c r="D386" s="4"/>
    </row>
    <row r="387" spans="2:4">
      <c r="B387" s="4"/>
      <c r="C387" s="4"/>
      <c r="D387" s="4"/>
    </row>
    <row r="388" spans="2:4">
      <c r="B388" s="4"/>
      <c r="C388" s="4"/>
      <c r="D388" s="4"/>
    </row>
    <row r="389" spans="2:4">
      <c r="B389" s="4"/>
      <c r="C389" s="4"/>
      <c r="D389" s="4"/>
    </row>
    <row r="390" spans="2:4">
      <c r="B390" s="4"/>
      <c r="C390" s="4"/>
      <c r="D390" s="4"/>
    </row>
    <row r="391" spans="2:4">
      <c r="B391" s="4"/>
      <c r="C391" s="4"/>
      <c r="D391" s="4"/>
    </row>
    <row r="392" spans="2:4">
      <c r="B392" s="4"/>
      <c r="C392" s="4"/>
      <c r="D392" s="4"/>
    </row>
    <row r="393" spans="2:4">
      <c r="B393" s="4"/>
      <c r="C393" s="4"/>
      <c r="D393" s="4"/>
    </row>
    <row r="394" spans="2:4">
      <c r="B394" s="4"/>
      <c r="C394" s="4"/>
      <c r="D394" s="4"/>
    </row>
    <row r="395" spans="2:4">
      <c r="B395" s="4"/>
      <c r="C395" s="4"/>
      <c r="D395" s="4"/>
    </row>
    <row r="396" spans="2:4">
      <c r="B396" s="4"/>
      <c r="C396" s="4"/>
      <c r="D396" s="4"/>
    </row>
    <row r="397" spans="2:4">
      <c r="B397" s="4"/>
      <c r="C397" s="4"/>
      <c r="D397" s="4"/>
    </row>
    <row r="398" spans="2:4">
      <c r="B398" s="4"/>
      <c r="C398" s="4"/>
      <c r="D398" s="4"/>
    </row>
    <row r="399" spans="2:4">
      <c r="B399" s="4"/>
      <c r="C399" s="4"/>
      <c r="D399" s="4"/>
    </row>
    <row r="400" spans="2:4">
      <c r="B400" s="4"/>
      <c r="C400" s="4"/>
      <c r="D400" s="4"/>
    </row>
    <row r="401" spans="2:4">
      <c r="B401" s="4"/>
      <c r="C401" s="4"/>
      <c r="D401" s="4"/>
    </row>
    <row r="402" spans="2:4">
      <c r="B402" s="4"/>
      <c r="C402" s="4"/>
      <c r="D402" s="4"/>
    </row>
    <row r="403" spans="2:4">
      <c r="B403" s="4"/>
      <c r="C403" s="4"/>
      <c r="D403" s="4"/>
    </row>
    <row r="404" spans="2:4">
      <c r="B404" s="4"/>
      <c r="C404" s="4"/>
      <c r="D404" s="4"/>
    </row>
    <row r="405" spans="2:4">
      <c r="B405" s="4"/>
      <c r="C405" s="4"/>
      <c r="D405" s="4"/>
    </row>
    <row r="406" spans="2:4">
      <c r="B406" s="4"/>
      <c r="C406" s="4"/>
      <c r="D406" s="4"/>
    </row>
    <row r="407" spans="2:4">
      <c r="B407" s="4"/>
      <c r="C407" s="4"/>
      <c r="D407" s="4"/>
    </row>
    <row r="408" spans="2:4">
      <c r="B408" s="4"/>
      <c r="C408" s="4"/>
      <c r="D408" s="4"/>
    </row>
    <row r="409" spans="2:4">
      <c r="B409" s="4"/>
      <c r="C409" s="4"/>
      <c r="D409" s="4"/>
    </row>
    <row r="410" spans="2:4">
      <c r="B410" s="4"/>
      <c r="C410" s="4"/>
      <c r="D410" s="4"/>
    </row>
    <row r="411" spans="2:4">
      <c r="B411" s="4"/>
      <c r="C411" s="4"/>
      <c r="D411" s="4"/>
    </row>
    <row r="412" spans="2:4">
      <c r="B412" s="4"/>
      <c r="C412" s="4"/>
      <c r="D412" s="4"/>
    </row>
    <row r="413" spans="2:4">
      <c r="B413" s="4"/>
      <c r="C413" s="4"/>
      <c r="D413" s="4"/>
    </row>
    <row r="414" spans="2:4">
      <c r="B414" s="4"/>
      <c r="C414" s="4"/>
      <c r="D414" s="4"/>
    </row>
    <row r="415" spans="2:4">
      <c r="B415" s="4"/>
      <c r="C415" s="4"/>
      <c r="D415" s="4"/>
    </row>
    <row r="416" spans="2:4">
      <c r="B416" s="4"/>
      <c r="C416" s="4"/>
      <c r="D416" s="4"/>
    </row>
    <row r="417" spans="2:4">
      <c r="B417" s="4"/>
      <c r="C417" s="4"/>
      <c r="D417" s="4"/>
    </row>
    <row r="418" spans="2:4">
      <c r="B418" s="4"/>
      <c r="C418" s="4"/>
      <c r="D418" s="4"/>
    </row>
    <row r="419" spans="2:4">
      <c r="B419" s="4"/>
      <c r="C419" s="4"/>
      <c r="D419" s="4"/>
    </row>
    <row r="420" spans="2:4">
      <c r="B420" s="4"/>
      <c r="C420" s="4"/>
      <c r="D420" s="4"/>
    </row>
    <row r="421" spans="2:4">
      <c r="B421" s="4"/>
      <c r="C421" s="4"/>
      <c r="D421" s="4"/>
    </row>
    <row r="422" spans="2:4">
      <c r="B422" s="4"/>
      <c r="C422" s="4"/>
      <c r="D422" s="4"/>
    </row>
    <row r="423" spans="2:4">
      <c r="B423" s="4"/>
      <c r="C423" s="4"/>
      <c r="D423" s="4"/>
    </row>
    <row r="424" spans="2:4">
      <c r="B424" s="4"/>
      <c r="C424" s="4"/>
      <c r="D424" s="4"/>
    </row>
    <row r="425" spans="2:4">
      <c r="B425" s="4"/>
      <c r="C425" s="4"/>
      <c r="D425" s="4"/>
    </row>
    <row r="426" spans="2:4">
      <c r="B426" s="4"/>
      <c r="C426" s="4"/>
      <c r="D426" s="4"/>
    </row>
    <row r="427" spans="2:4">
      <c r="B427" s="4"/>
      <c r="C427" s="4"/>
      <c r="D427" s="4"/>
    </row>
    <row r="428" spans="2:4">
      <c r="B428" s="4"/>
      <c r="C428" s="4"/>
      <c r="D428" s="4"/>
    </row>
    <row r="429" spans="2:4">
      <c r="B429" s="4"/>
      <c r="C429" s="4"/>
      <c r="D429" s="4"/>
    </row>
    <row r="430" spans="2:4">
      <c r="B430" s="4"/>
      <c r="C430" s="4"/>
      <c r="D430" s="4"/>
    </row>
    <row r="431" spans="2:4">
      <c r="B431" s="4"/>
      <c r="C431" s="4"/>
      <c r="D431" s="4"/>
    </row>
    <row r="432" spans="2:4">
      <c r="B432" s="4"/>
      <c r="C432" s="4"/>
      <c r="D432" s="4"/>
    </row>
    <row r="433" spans="2:4">
      <c r="B433" s="4"/>
      <c r="C433" s="4"/>
      <c r="D433" s="4"/>
    </row>
    <row r="434" spans="2:4">
      <c r="B434" s="4"/>
      <c r="C434" s="4"/>
      <c r="D434" s="4"/>
    </row>
    <row r="435" spans="2:4">
      <c r="B435" s="4"/>
      <c r="C435" s="4"/>
      <c r="D435" s="4"/>
    </row>
    <row r="436" spans="2:4">
      <c r="B436" s="4"/>
      <c r="C436" s="4"/>
      <c r="D436" s="4"/>
    </row>
    <row r="437" spans="2:4">
      <c r="B437" s="4"/>
      <c r="C437" s="4"/>
      <c r="D437" s="4"/>
    </row>
    <row r="438" spans="2:4">
      <c r="B438" s="4"/>
      <c r="C438" s="4"/>
      <c r="D438" s="4"/>
    </row>
    <row r="439" spans="2:4">
      <c r="B439" s="4"/>
      <c r="C439" s="4"/>
      <c r="D439" s="4"/>
    </row>
    <row r="440" spans="2:4">
      <c r="B440" s="4"/>
      <c r="C440" s="4"/>
      <c r="D440" s="4"/>
    </row>
    <row r="441" spans="2:4">
      <c r="B441" s="4"/>
      <c r="C441" s="4"/>
      <c r="D441" s="4"/>
    </row>
    <row r="442" spans="2:4">
      <c r="B442" s="4"/>
      <c r="C442" s="4"/>
      <c r="D442" s="4"/>
    </row>
    <row r="443" spans="2:4">
      <c r="B443" s="4"/>
      <c r="C443" s="4"/>
      <c r="D443" s="4"/>
    </row>
    <row r="444" spans="2:4">
      <c r="B444" s="4"/>
      <c r="C444" s="4"/>
      <c r="D444" s="4"/>
    </row>
    <row r="445" spans="2:4">
      <c r="B445" s="4"/>
      <c r="C445" s="4"/>
      <c r="D445" s="4"/>
    </row>
    <row r="446" spans="2:4">
      <c r="B446" s="4"/>
      <c r="C446" s="4"/>
      <c r="D446" s="4"/>
    </row>
    <row r="447" spans="2:4">
      <c r="B447" s="4"/>
      <c r="C447" s="4"/>
      <c r="D447" s="4"/>
    </row>
    <row r="448" spans="2:4">
      <c r="B448" s="4"/>
      <c r="C448" s="4"/>
      <c r="D448" s="4"/>
    </row>
    <row r="449" spans="2:4">
      <c r="B449" s="4"/>
      <c r="C449" s="4"/>
      <c r="D449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AF6EE-43BC-405E-A872-7657E4544744}">
  <dimension ref="A2:G395"/>
  <sheetViews>
    <sheetView workbookViewId="0">
      <selection activeCell="C22" sqref="C22"/>
    </sheetView>
  </sheetViews>
  <sheetFormatPr defaultRowHeight="14.4"/>
  <cols>
    <col min="1" max="1" width="19.6640625" customWidth="1"/>
    <col min="2" max="2" width="24.88671875" customWidth="1"/>
    <col min="3" max="3" width="76.44140625" customWidth="1"/>
    <col min="4" max="4" width="19.44140625" customWidth="1"/>
    <col min="5" max="5" width="13.5546875" style="74" customWidth="1"/>
    <col min="6" max="8" width="10.44140625" customWidth="1"/>
  </cols>
  <sheetData>
    <row r="2" spans="1:7" ht="25.8">
      <c r="A2" s="11" t="s">
        <v>539</v>
      </c>
    </row>
    <row r="4" spans="1:7">
      <c r="A4" s="117" t="s">
        <v>0</v>
      </c>
      <c r="B4" s="117" t="s">
        <v>1</v>
      </c>
      <c r="C4" s="117" t="s">
        <v>2</v>
      </c>
      <c r="D4" s="117" t="s">
        <v>3</v>
      </c>
    </row>
    <row r="5" spans="1:7" ht="15" thickBot="1">
      <c r="A5" s="12" t="s">
        <v>395</v>
      </c>
      <c r="B5" s="157"/>
      <c r="C5" s="157"/>
      <c r="D5" s="158"/>
    </row>
    <row r="6" spans="1:7">
      <c r="A6" s="15" t="s">
        <v>399</v>
      </c>
      <c r="B6" s="149"/>
      <c r="C6" s="149"/>
      <c r="D6" s="150"/>
    </row>
    <row r="7" spans="1:7" ht="28.8">
      <c r="A7" s="146" t="s">
        <v>394</v>
      </c>
      <c r="B7" s="121" t="s">
        <v>394</v>
      </c>
      <c r="C7" s="121" t="s">
        <v>630</v>
      </c>
      <c r="D7" s="19">
        <f>2.85*ОГЛАВЛЕНИЕ!H22</f>
        <v>1539</v>
      </c>
      <c r="F7" s="4"/>
      <c r="G7" s="4"/>
    </row>
    <row r="8" spans="1:7" ht="13.2" customHeight="1">
      <c r="A8" s="146" t="s">
        <v>396</v>
      </c>
      <c r="B8" s="121" t="s">
        <v>394</v>
      </c>
      <c r="C8" s="121" t="s">
        <v>631</v>
      </c>
      <c r="D8" s="19">
        <f>2.85*ОГЛАВЛЕНИЕ!H22</f>
        <v>1539</v>
      </c>
      <c r="F8" s="4"/>
      <c r="G8" s="4"/>
    </row>
    <row r="9" spans="1:7" ht="28.8">
      <c r="A9" s="146" t="s">
        <v>397</v>
      </c>
      <c r="B9" s="121" t="s">
        <v>397</v>
      </c>
      <c r="C9" s="121" t="s">
        <v>632</v>
      </c>
      <c r="D9" s="19">
        <f>6*ОГЛАВЛЕНИЕ!H22</f>
        <v>3240</v>
      </c>
      <c r="F9" s="4"/>
      <c r="G9" s="4"/>
    </row>
    <row r="10" spans="1:7" ht="13.8" customHeight="1" thickBot="1">
      <c r="A10" s="147" t="s">
        <v>398</v>
      </c>
      <c r="B10" s="125" t="s">
        <v>398</v>
      </c>
      <c r="C10" s="125" t="s">
        <v>633</v>
      </c>
      <c r="D10" s="23">
        <f>6*ОГЛАВЛЕНИЕ!H22</f>
        <v>3240</v>
      </c>
      <c r="F10" s="4"/>
      <c r="G10" s="4"/>
    </row>
    <row r="11" spans="1:7" ht="15" thickBot="1">
      <c r="B11" s="4"/>
      <c r="C11" s="4"/>
      <c r="D11" s="4"/>
    </row>
    <row r="12" spans="1:7">
      <c r="A12" s="15" t="s">
        <v>400</v>
      </c>
      <c r="B12" s="149"/>
      <c r="C12" s="149"/>
      <c r="D12" s="150"/>
    </row>
    <row r="13" spans="1:7" ht="28.8">
      <c r="A13" s="146" t="s">
        <v>327</v>
      </c>
      <c r="B13" s="121" t="s">
        <v>327</v>
      </c>
      <c r="C13" s="121" t="s">
        <v>634</v>
      </c>
      <c r="D13" s="19">
        <f>4*ОГЛАВЛЕНИЕ!H22</f>
        <v>2160</v>
      </c>
    </row>
    <row r="14" spans="1:7" ht="14.4" customHeight="1">
      <c r="A14" s="146" t="s">
        <v>326</v>
      </c>
      <c r="B14" s="121" t="s">
        <v>327</v>
      </c>
      <c r="C14" s="121" t="s">
        <v>635</v>
      </c>
      <c r="D14" s="19">
        <f>4*ОГЛАВЛЕНИЕ!H22</f>
        <v>2160</v>
      </c>
    </row>
    <row r="15" spans="1:7" ht="28.8">
      <c r="A15" s="146" t="s">
        <v>327</v>
      </c>
      <c r="B15" s="121" t="s">
        <v>401</v>
      </c>
      <c r="C15" s="121" t="s">
        <v>636</v>
      </c>
      <c r="D15" s="19">
        <f>6*ОГЛАВЛЕНИЕ!H22</f>
        <v>3240</v>
      </c>
    </row>
    <row r="16" spans="1:7" ht="13.8" customHeight="1" thickBot="1">
      <c r="A16" s="147" t="s">
        <v>326</v>
      </c>
      <c r="B16" s="125" t="s">
        <v>402</v>
      </c>
      <c r="C16" s="125" t="s">
        <v>637</v>
      </c>
      <c r="D16" s="23">
        <f>6*ОГЛАВЛЕНИЕ!H22</f>
        <v>3240</v>
      </c>
    </row>
    <row r="17" spans="2:5">
      <c r="B17" s="4"/>
      <c r="C17" s="4"/>
      <c r="D17" s="4"/>
    </row>
    <row r="18" spans="2:5">
      <c r="B18" s="4"/>
      <c r="C18" s="12" t="s">
        <v>403</v>
      </c>
      <c r="D18" s="4"/>
    </row>
    <row r="19" spans="2:5">
      <c r="C19" s="73" t="s">
        <v>404</v>
      </c>
      <c r="D19" s="72" t="s">
        <v>405</v>
      </c>
      <c r="E19" s="75" t="s">
        <v>406</v>
      </c>
    </row>
    <row r="20" spans="2:5">
      <c r="B20" s="4"/>
      <c r="C20" s="4" t="s">
        <v>408</v>
      </c>
      <c r="D20" s="74">
        <v>1</v>
      </c>
      <c r="E20" s="4" t="s">
        <v>415</v>
      </c>
    </row>
    <row r="21" spans="2:5">
      <c r="B21" s="4"/>
      <c r="C21" s="4" t="s">
        <v>407</v>
      </c>
      <c r="D21" s="74">
        <v>1</v>
      </c>
      <c r="E21" s="4" t="s">
        <v>415</v>
      </c>
    </row>
    <row r="22" spans="2:5">
      <c r="B22" s="4"/>
      <c r="C22" s="4" t="s">
        <v>416</v>
      </c>
      <c r="D22" s="74">
        <v>1</v>
      </c>
      <c r="E22" s="74">
        <v>10</v>
      </c>
    </row>
    <row r="23" spans="2:5">
      <c r="B23" s="4"/>
      <c r="C23" s="4" t="s">
        <v>409</v>
      </c>
      <c r="D23" s="74">
        <v>1</v>
      </c>
      <c r="E23" s="74">
        <v>5</v>
      </c>
    </row>
    <row r="24" spans="2:5">
      <c r="B24" s="4"/>
      <c r="C24" s="4" t="s">
        <v>410</v>
      </c>
      <c r="D24" s="74" t="s">
        <v>414</v>
      </c>
      <c r="E24" s="74" t="s">
        <v>417</v>
      </c>
    </row>
    <row r="25" spans="2:5">
      <c r="B25" s="4"/>
      <c r="C25" s="4" t="s">
        <v>411</v>
      </c>
      <c r="D25" s="74" t="s">
        <v>414</v>
      </c>
      <c r="E25" s="74" t="s">
        <v>417</v>
      </c>
    </row>
    <row r="26" spans="2:5">
      <c r="B26" s="4"/>
      <c r="C26" s="4" t="s">
        <v>412</v>
      </c>
      <c r="D26" s="74" t="s">
        <v>414</v>
      </c>
      <c r="E26" s="74" t="s">
        <v>417</v>
      </c>
    </row>
    <row r="27" spans="2:5">
      <c r="B27" s="4"/>
      <c r="C27" s="4" t="s">
        <v>413</v>
      </c>
      <c r="D27" s="74" t="s">
        <v>414</v>
      </c>
      <c r="E27" s="74" t="s">
        <v>417</v>
      </c>
    </row>
    <row r="28" spans="2:5">
      <c r="B28" s="4"/>
      <c r="C28" s="4"/>
      <c r="D28" s="4"/>
    </row>
    <row r="29" spans="2:5">
      <c r="B29" s="4"/>
      <c r="C29" s="4"/>
      <c r="D29" s="4"/>
    </row>
    <row r="30" spans="2:5">
      <c r="B30" s="4"/>
      <c r="C30" s="4"/>
      <c r="D30" s="4"/>
    </row>
    <row r="31" spans="2:5">
      <c r="B31" s="4"/>
      <c r="C31" s="4"/>
      <c r="D31" s="4"/>
    </row>
    <row r="32" spans="2:5">
      <c r="B32" s="4"/>
      <c r="C32" s="4"/>
      <c r="D32" s="4"/>
    </row>
    <row r="33" spans="2:4">
      <c r="B33" s="4"/>
      <c r="C33" s="4"/>
      <c r="D33" s="4"/>
    </row>
    <row r="34" spans="2:4">
      <c r="B34" s="4"/>
      <c r="C34" s="4"/>
      <c r="D34" s="4"/>
    </row>
    <row r="35" spans="2:4">
      <c r="B35" s="4"/>
      <c r="C35" s="4"/>
      <c r="D35" s="4"/>
    </row>
    <row r="36" spans="2:4">
      <c r="B36" s="4"/>
      <c r="C36" s="4"/>
      <c r="D36" s="4"/>
    </row>
    <row r="37" spans="2:4">
      <c r="B37" s="4"/>
      <c r="C37" s="4"/>
      <c r="D37" s="4"/>
    </row>
    <row r="38" spans="2:4">
      <c r="B38" s="4"/>
      <c r="C38" s="4"/>
      <c r="D38" s="4"/>
    </row>
    <row r="39" spans="2:4">
      <c r="B39" s="4"/>
      <c r="C39" s="4"/>
      <c r="D39" s="4"/>
    </row>
    <row r="40" spans="2:4">
      <c r="B40" s="4"/>
      <c r="C40" s="4"/>
      <c r="D40" s="4"/>
    </row>
    <row r="41" spans="2:4">
      <c r="B41" s="4"/>
      <c r="C41" s="4"/>
      <c r="D41" s="4"/>
    </row>
    <row r="42" spans="2:4">
      <c r="B42" s="4"/>
      <c r="C42" s="4"/>
      <c r="D42" s="4"/>
    </row>
    <row r="43" spans="2:4">
      <c r="B43" s="4"/>
      <c r="C43" s="4"/>
      <c r="D43" s="4"/>
    </row>
    <row r="44" spans="2:4">
      <c r="B44" s="4"/>
      <c r="C44" s="4"/>
      <c r="D44" s="4"/>
    </row>
    <row r="45" spans="2:4">
      <c r="B45" s="4"/>
      <c r="C45" s="4"/>
      <c r="D45" s="4"/>
    </row>
    <row r="46" spans="2:4">
      <c r="B46" s="4"/>
      <c r="C46" s="4"/>
      <c r="D46" s="4"/>
    </row>
    <row r="47" spans="2:4">
      <c r="B47" s="4"/>
      <c r="C47" s="4"/>
      <c r="D47" s="4"/>
    </row>
    <row r="48" spans="2:4">
      <c r="B48" s="4"/>
      <c r="C48" s="4"/>
      <c r="D48" s="4"/>
    </row>
    <row r="49" spans="2:4">
      <c r="B49" s="4"/>
      <c r="C49" s="4"/>
      <c r="D49" s="4"/>
    </row>
    <row r="50" spans="2:4">
      <c r="B50" s="4"/>
      <c r="C50" s="4"/>
      <c r="D50" s="4"/>
    </row>
    <row r="51" spans="2:4">
      <c r="B51" s="4"/>
      <c r="C51" s="4"/>
      <c r="D51" s="4"/>
    </row>
    <row r="52" spans="2:4">
      <c r="B52" s="4"/>
      <c r="C52" s="4"/>
      <c r="D52" s="4"/>
    </row>
    <row r="53" spans="2:4">
      <c r="B53" s="4"/>
      <c r="C53" s="4"/>
      <c r="D53" s="4"/>
    </row>
    <row r="54" spans="2:4">
      <c r="B54" s="4"/>
      <c r="C54" s="4"/>
      <c r="D54" s="4"/>
    </row>
    <row r="55" spans="2:4">
      <c r="B55" s="4"/>
      <c r="C55" s="4"/>
      <c r="D55" s="4"/>
    </row>
    <row r="56" spans="2:4">
      <c r="B56" s="4"/>
      <c r="C56" s="4"/>
      <c r="D56" s="4"/>
    </row>
    <row r="57" spans="2:4">
      <c r="B57" s="4"/>
      <c r="C57" s="4"/>
      <c r="D57" s="4"/>
    </row>
    <row r="58" spans="2:4">
      <c r="B58" s="4"/>
      <c r="C58" s="4"/>
      <c r="D58" s="4"/>
    </row>
    <row r="59" spans="2:4">
      <c r="B59" s="4"/>
      <c r="C59" s="4"/>
      <c r="D59" s="4"/>
    </row>
    <row r="60" spans="2:4">
      <c r="B60" s="4"/>
      <c r="C60" s="4"/>
      <c r="D60" s="4"/>
    </row>
    <row r="61" spans="2:4">
      <c r="B61" s="4"/>
      <c r="C61" s="4"/>
      <c r="D61" s="4"/>
    </row>
    <row r="62" spans="2:4">
      <c r="B62" s="4"/>
      <c r="C62" s="4"/>
      <c r="D62" s="4"/>
    </row>
    <row r="63" spans="2:4">
      <c r="B63" s="4"/>
      <c r="C63" s="4"/>
      <c r="D63" s="4"/>
    </row>
    <row r="64" spans="2:4">
      <c r="B64" s="4"/>
      <c r="C64" s="4"/>
      <c r="D64" s="4"/>
    </row>
    <row r="65" spans="2:4">
      <c r="B65" s="4"/>
      <c r="C65" s="4"/>
      <c r="D65" s="4"/>
    </row>
    <row r="66" spans="2:4">
      <c r="B66" s="4"/>
      <c r="C66" s="4"/>
      <c r="D66" s="4"/>
    </row>
    <row r="67" spans="2:4">
      <c r="B67" s="4"/>
      <c r="C67" s="4"/>
      <c r="D67" s="4"/>
    </row>
    <row r="68" spans="2:4">
      <c r="B68" s="4"/>
      <c r="C68" s="4"/>
      <c r="D68" s="4"/>
    </row>
    <row r="69" spans="2:4">
      <c r="B69" s="4"/>
      <c r="C69" s="4"/>
      <c r="D69" s="4"/>
    </row>
    <row r="70" spans="2:4">
      <c r="B70" s="4"/>
      <c r="C70" s="4"/>
      <c r="D70" s="4"/>
    </row>
    <row r="71" spans="2:4">
      <c r="B71" s="4"/>
      <c r="C71" s="4"/>
      <c r="D71" s="4"/>
    </row>
    <row r="72" spans="2:4">
      <c r="B72" s="4"/>
      <c r="C72" s="4"/>
      <c r="D72" s="4"/>
    </row>
    <row r="73" spans="2:4">
      <c r="B73" s="4"/>
      <c r="C73" s="4"/>
      <c r="D73" s="4"/>
    </row>
    <row r="74" spans="2:4">
      <c r="B74" s="4"/>
      <c r="C74" s="4"/>
      <c r="D74" s="4"/>
    </row>
    <row r="75" spans="2:4">
      <c r="B75" s="4"/>
      <c r="C75" s="4"/>
      <c r="D75" s="4"/>
    </row>
    <row r="76" spans="2:4">
      <c r="B76" s="4"/>
      <c r="C76" s="4"/>
      <c r="D76" s="4"/>
    </row>
    <row r="77" spans="2:4">
      <c r="B77" s="4"/>
      <c r="C77" s="4"/>
      <c r="D77" s="4"/>
    </row>
    <row r="78" spans="2:4">
      <c r="B78" s="4"/>
      <c r="C78" s="4"/>
      <c r="D78" s="4"/>
    </row>
    <row r="79" spans="2:4">
      <c r="B79" s="4"/>
      <c r="C79" s="4"/>
      <c r="D79" s="4"/>
    </row>
    <row r="80" spans="2:4">
      <c r="B80" s="4"/>
      <c r="C80" s="4"/>
      <c r="D80" s="4"/>
    </row>
    <row r="81" spans="2:4">
      <c r="B81" s="4"/>
      <c r="C81" s="4"/>
      <c r="D81" s="4"/>
    </row>
    <row r="82" spans="2:4">
      <c r="B82" s="4"/>
      <c r="C82" s="4"/>
      <c r="D82" s="4"/>
    </row>
    <row r="83" spans="2:4">
      <c r="B83" s="4"/>
      <c r="C83" s="4"/>
      <c r="D83" s="4"/>
    </row>
    <row r="84" spans="2:4">
      <c r="B84" s="4"/>
      <c r="C84" s="4"/>
      <c r="D84" s="4"/>
    </row>
    <row r="85" spans="2:4">
      <c r="B85" s="4"/>
      <c r="C85" s="4"/>
      <c r="D85" s="4"/>
    </row>
    <row r="86" spans="2:4">
      <c r="B86" s="4"/>
      <c r="C86" s="4"/>
      <c r="D86" s="4"/>
    </row>
    <row r="87" spans="2:4">
      <c r="B87" s="4"/>
      <c r="C87" s="4"/>
      <c r="D87" s="4"/>
    </row>
    <row r="88" spans="2:4">
      <c r="B88" s="4"/>
      <c r="C88" s="4"/>
      <c r="D88" s="4"/>
    </row>
    <row r="89" spans="2:4">
      <c r="B89" s="4"/>
      <c r="C89" s="4"/>
      <c r="D89" s="4"/>
    </row>
    <row r="90" spans="2:4">
      <c r="B90" s="4"/>
      <c r="C90" s="4"/>
      <c r="D90" s="4"/>
    </row>
    <row r="91" spans="2:4">
      <c r="B91" s="4"/>
      <c r="C91" s="4"/>
      <c r="D91" s="4"/>
    </row>
    <row r="92" spans="2:4">
      <c r="B92" s="4"/>
      <c r="C92" s="4"/>
      <c r="D92" s="4"/>
    </row>
    <row r="93" spans="2:4">
      <c r="B93" s="4"/>
      <c r="C93" s="4"/>
      <c r="D93" s="4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2:4">
      <c r="B113" s="4"/>
      <c r="C113" s="4"/>
      <c r="D113" s="4"/>
    </row>
    <row r="114" spans="2:4">
      <c r="B114" s="4"/>
      <c r="C114" s="4"/>
      <c r="D114" s="4"/>
    </row>
    <row r="115" spans="2:4">
      <c r="B115" s="4"/>
      <c r="C115" s="4"/>
      <c r="D115" s="4"/>
    </row>
    <row r="116" spans="2:4">
      <c r="B116" s="4"/>
      <c r="C116" s="4"/>
      <c r="D116" s="4"/>
    </row>
    <row r="117" spans="2:4">
      <c r="B117" s="4"/>
      <c r="C117" s="4"/>
      <c r="D117" s="4"/>
    </row>
    <row r="118" spans="2:4">
      <c r="B118" s="4"/>
      <c r="C118" s="4"/>
      <c r="D118" s="4"/>
    </row>
    <row r="119" spans="2:4">
      <c r="B119" s="4"/>
      <c r="C119" s="4"/>
      <c r="D119" s="4"/>
    </row>
    <row r="120" spans="2:4">
      <c r="B120" s="4"/>
      <c r="C120" s="4"/>
      <c r="D120" s="4"/>
    </row>
    <row r="121" spans="2:4">
      <c r="B121" s="4"/>
      <c r="C121" s="4"/>
      <c r="D121" s="4"/>
    </row>
    <row r="122" spans="2:4">
      <c r="B122" s="4"/>
      <c r="C122" s="4"/>
      <c r="D122" s="4"/>
    </row>
    <row r="123" spans="2:4">
      <c r="B123" s="4"/>
      <c r="C123" s="4"/>
      <c r="D123" s="4"/>
    </row>
    <row r="124" spans="2:4">
      <c r="B124" s="4"/>
      <c r="C124" s="4"/>
      <c r="D124" s="4"/>
    </row>
    <row r="125" spans="2:4">
      <c r="B125" s="4"/>
      <c r="C125" s="4"/>
      <c r="D125" s="4"/>
    </row>
    <row r="126" spans="2:4">
      <c r="B126" s="4"/>
      <c r="C126" s="4"/>
      <c r="D126" s="4"/>
    </row>
    <row r="127" spans="2:4">
      <c r="B127" s="4"/>
      <c r="C127" s="4"/>
      <c r="D127" s="4"/>
    </row>
    <row r="128" spans="2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54" spans="2:4">
      <c r="B154" s="4"/>
      <c r="C154" s="4"/>
      <c r="D154" s="4"/>
    </row>
    <row r="155" spans="2:4">
      <c r="B155" s="4"/>
      <c r="C155" s="4"/>
      <c r="D155" s="4"/>
    </row>
    <row r="156" spans="2:4">
      <c r="B156" s="4"/>
      <c r="C156" s="4"/>
      <c r="D156" s="4"/>
    </row>
    <row r="157" spans="2:4">
      <c r="B157" s="4"/>
      <c r="C157" s="4"/>
      <c r="D157" s="4"/>
    </row>
    <row r="158" spans="2:4">
      <c r="B158" s="4"/>
      <c r="C158" s="4"/>
      <c r="D158" s="4"/>
    </row>
    <row r="159" spans="2:4">
      <c r="B159" s="4"/>
      <c r="C159" s="4"/>
      <c r="D159" s="4"/>
    </row>
    <row r="160" spans="2:4">
      <c r="B160" s="4"/>
      <c r="C160" s="4"/>
      <c r="D160" s="4"/>
    </row>
    <row r="161" spans="2:4">
      <c r="B161" s="4"/>
      <c r="C161" s="4"/>
      <c r="D161" s="4"/>
    </row>
    <row r="162" spans="2:4">
      <c r="B162" s="4"/>
      <c r="C162" s="4"/>
      <c r="D162" s="4"/>
    </row>
    <row r="163" spans="2:4">
      <c r="B163" s="4"/>
      <c r="C163" s="4"/>
      <c r="D163" s="4"/>
    </row>
    <row r="164" spans="2:4">
      <c r="B164" s="4"/>
      <c r="C164" s="4"/>
      <c r="D164" s="4"/>
    </row>
    <row r="165" spans="2:4">
      <c r="B165" s="4"/>
      <c r="C165" s="4"/>
      <c r="D165" s="4"/>
    </row>
    <row r="166" spans="2:4">
      <c r="B166" s="4"/>
      <c r="C166" s="4"/>
      <c r="D166" s="4"/>
    </row>
    <row r="167" spans="2:4">
      <c r="B167" s="4"/>
      <c r="C167" s="4"/>
      <c r="D167" s="4"/>
    </row>
    <row r="168" spans="2:4">
      <c r="B168" s="4"/>
      <c r="C168" s="4"/>
      <c r="D168" s="4"/>
    </row>
    <row r="169" spans="2:4">
      <c r="B169" s="4"/>
      <c r="C169" s="4"/>
      <c r="D169" s="4"/>
    </row>
    <row r="170" spans="2:4">
      <c r="B170" s="4"/>
      <c r="C170" s="4"/>
      <c r="D170" s="4"/>
    </row>
    <row r="171" spans="2:4">
      <c r="B171" s="4"/>
      <c r="C171" s="4"/>
      <c r="D171" s="4"/>
    </row>
    <row r="172" spans="2:4">
      <c r="B172" s="4"/>
      <c r="C172" s="4"/>
      <c r="D172" s="4"/>
    </row>
    <row r="173" spans="2:4">
      <c r="B173" s="4"/>
      <c r="C173" s="4"/>
      <c r="D173" s="4"/>
    </row>
    <row r="174" spans="2:4">
      <c r="B174" s="4"/>
      <c r="C174" s="4"/>
      <c r="D174" s="4"/>
    </row>
    <row r="175" spans="2:4">
      <c r="B175" s="4"/>
      <c r="C175" s="4"/>
      <c r="D175" s="4"/>
    </row>
    <row r="176" spans="2:4">
      <c r="B176" s="4"/>
      <c r="C176" s="4"/>
      <c r="D176" s="4"/>
    </row>
    <row r="177" spans="2:4">
      <c r="B177" s="4"/>
      <c r="C177" s="4"/>
      <c r="D177" s="4"/>
    </row>
    <row r="178" spans="2:4">
      <c r="B178" s="4"/>
      <c r="C178" s="4"/>
      <c r="D178" s="4"/>
    </row>
    <row r="179" spans="2:4">
      <c r="B179" s="4"/>
      <c r="C179" s="4"/>
      <c r="D179" s="4"/>
    </row>
    <row r="180" spans="2:4">
      <c r="B180" s="4"/>
      <c r="C180" s="4"/>
      <c r="D180" s="4"/>
    </row>
    <row r="181" spans="2:4">
      <c r="B181" s="4"/>
      <c r="C181" s="4"/>
      <c r="D181" s="4"/>
    </row>
    <row r="182" spans="2:4">
      <c r="B182" s="4"/>
      <c r="C182" s="4"/>
      <c r="D182" s="4"/>
    </row>
    <row r="183" spans="2:4">
      <c r="B183" s="4"/>
      <c r="C183" s="4"/>
      <c r="D183" s="4"/>
    </row>
    <row r="184" spans="2:4">
      <c r="B184" s="4"/>
      <c r="C184" s="4"/>
      <c r="D184" s="4"/>
    </row>
    <row r="185" spans="2:4">
      <c r="B185" s="4"/>
      <c r="C185" s="4"/>
      <c r="D185" s="4"/>
    </row>
    <row r="186" spans="2:4">
      <c r="B186" s="4"/>
      <c r="C186" s="4"/>
      <c r="D186" s="4"/>
    </row>
    <row r="187" spans="2:4">
      <c r="B187" s="4"/>
      <c r="C187" s="4"/>
      <c r="D187" s="4"/>
    </row>
    <row r="188" spans="2:4">
      <c r="B188" s="4"/>
      <c r="C188" s="4"/>
      <c r="D188" s="4"/>
    </row>
    <row r="189" spans="2:4">
      <c r="B189" s="4"/>
      <c r="C189" s="4"/>
      <c r="D189" s="4"/>
    </row>
    <row r="190" spans="2:4">
      <c r="B190" s="4"/>
      <c r="C190" s="4"/>
      <c r="D190" s="4"/>
    </row>
    <row r="191" spans="2:4">
      <c r="B191" s="4"/>
      <c r="C191" s="4"/>
      <c r="D191" s="4"/>
    </row>
    <row r="192" spans="2:4">
      <c r="B192" s="4"/>
      <c r="C192" s="4"/>
      <c r="D192" s="4"/>
    </row>
    <row r="193" spans="2:4">
      <c r="B193" s="4"/>
      <c r="C193" s="4"/>
      <c r="D193" s="4"/>
    </row>
    <row r="194" spans="2:4">
      <c r="B194" s="4"/>
      <c r="C194" s="4"/>
      <c r="D194" s="4"/>
    </row>
    <row r="195" spans="2:4">
      <c r="B195" s="4"/>
      <c r="C195" s="4"/>
      <c r="D195" s="4"/>
    </row>
    <row r="196" spans="2:4">
      <c r="B196" s="4"/>
      <c r="C196" s="4"/>
      <c r="D196" s="4"/>
    </row>
    <row r="197" spans="2:4">
      <c r="B197" s="4"/>
      <c r="C197" s="4"/>
      <c r="D197" s="4"/>
    </row>
    <row r="198" spans="2:4">
      <c r="B198" s="4"/>
      <c r="C198" s="4"/>
      <c r="D198" s="4"/>
    </row>
    <row r="199" spans="2:4">
      <c r="B199" s="4"/>
      <c r="C199" s="4"/>
      <c r="D199" s="4"/>
    </row>
    <row r="200" spans="2:4">
      <c r="B200" s="4"/>
      <c r="C200" s="4"/>
      <c r="D200" s="4"/>
    </row>
    <row r="201" spans="2:4">
      <c r="B201" s="4"/>
      <c r="C201" s="4"/>
      <c r="D201" s="4"/>
    </row>
    <row r="202" spans="2:4">
      <c r="B202" s="4"/>
      <c r="C202" s="4"/>
      <c r="D202" s="4"/>
    </row>
    <row r="203" spans="2:4">
      <c r="B203" s="4"/>
      <c r="C203" s="4"/>
      <c r="D203" s="4"/>
    </row>
    <row r="204" spans="2:4">
      <c r="B204" s="4"/>
      <c r="C204" s="4"/>
      <c r="D204" s="4"/>
    </row>
    <row r="205" spans="2:4">
      <c r="B205" s="4"/>
      <c r="C205" s="4"/>
      <c r="D205" s="4"/>
    </row>
    <row r="206" spans="2:4">
      <c r="B206" s="4"/>
      <c r="C206" s="4"/>
      <c r="D206" s="4"/>
    </row>
    <row r="207" spans="2:4">
      <c r="B207" s="4"/>
      <c r="C207" s="4"/>
      <c r="D207" s="4"/>
    </row>
    <row r="208" spans="2:4">
      <c r="B208" s="4"/>
      <c r="C208" s="4"/>
      <c r="D208" s="4"/>
    </row>
    <row r="209" spans="2:4">
      <c r="B209" s="4"/>
      <c r="C209" s="4"/>
      <c r="D209" s="4"/>
    </row>
    <row r="210" spans="2:4">
      <c r="B210" s="4"/>
      <c r="C210" s="4"/>
      <c r="D210" s="4"/>
    </row>
    <row r="211" spans="2:4">
      <c r="B211" s="4"/>
      <c r="C211" s="4"/>
      <c r="D211" s="4"/>
    </row>
    <row r="212" spans="2:4">
      <c r="B212" s="4"/>
      <c r="C212" s="4"/>
      <c r="D212" s="4"/>
    </row>
    <row r="213" spans="2:4">
      <c r="B213" s="4"/>
      <c r="C213" s="4"/>
      <c r="D213" s="4"/>
    </row>
    <row r="214" spans="2:4">
      <c r="B214" s="4"/>
      <c r="C214" s="4"/>
      <c r="D214" s="4"/>
    </row>
    <row r="215" spans="2:4">
      <c r="B215" s="4"/>
      <c r="C215" s="4"/>
      <c r="D215" s="4"/>
    </row>
    <row r="216" spans="2:4">
      <c r="B216" s="4"/>
      <c r="C216" s="4"/>
      <c r="D216" s="4"/>
    </row>
    <row r="217" spans="2:4">
      <c r="B217" s="4"/>
      <c r="C217" s="4"/>
      <c r="D217" s="4"/>
    </row>
    <row r="218" spans="2:4">
      <c r="B218" s="4"/>
      <c r="C218" s="4"/>
      <c r="D218" s="4"/>
    </row>
    <row r="219" spans="2:4">
      <c r="B219" s="4"/>
      <c r="C219" s="4"/>
      <c r="D219" s="4"/>
    </row>
    <row r="220" spans="2:4">
      <c r="B220" s="4"/>
      <c r="C220" s="4"/>
      <c r="D220" s="4"/>
    </row>
    <row r="221" spans="2:4">
      <c r="B221" s="4"/>
      <c r="C221" s="4"/>
      <c r="D221" s="4"/>
    </row>
    <row r="222" spans="2:4">
      <c r="B222" s="4"/>
      <c r="C222" s="4"/>
      <c r="D222" s="4"/>
    </row>
    <row r="223" spans="2:4">
      <c r="B223" s="4"/>
      <c r="C223" s="4"/>
      <c r="D223" s="4"/>
    </row>
    <row r="224" spans="2:4">
      <c r="B224" s="4"/>
      <c r="C224" s="4"/>
      <c r="D224" s="4"/>
    </row>
    <row r="225" spans="2:4">
      <c r="B225" s="4"/>
      <c r="C225" s="4"/>
      <c r="D225" s="4"/>
    </row>
    <row r="226" spans="2:4">
      <c r="B226" s="4"/>
      <c r="C226" s="4"/>
      <c r="D226" s="4"/>
    </row>
    <row r="227" spans="2:4">
      <c r="B227" s="4"/>
      <c r="C227" s="4"/>
      <c r="D227" s="4"/>
    </row>
    <row r="228" spans="2:4">
      <c r="B228" s="4"/>
      <c r="C228" s="4"/>
      <c r="D228" s="4"/>
    </row>
    <row r="229" spans="2:4">
      <c r="B229" s="4"/>
      <c r="C229" s="4"/>
      <c r="D229" s="4"/>
    </row>
    <row r="230" spans="2:4">
      <c r="B230" s="4"/>
      <c r="C230" s="4"/>
      <c r="D230" s="4"/>
    </row>
    <row r="231" spans="2:4">
      <c r="B231" s="4"/>
      <c r="C231" s="4"/>
      <c r="D231" s="4"/>
    </row>
    <row r="232" spans="2:4">
      <c r="B232" s="4"/>
      <c r="C232" s="4"/>
      <c r="D232" s="4"/>
    </row>
    <row r="233" spans="2:4">
      <c r="B233" s="4"/>
      <c r="C233" s="4"/>
      <c r="D233" s="4"/>
    </row>
    <row r="234" spans="2:4">
      <c r="B234" s="4"/>
      <c r="C234" s="4"/>
      <c r="D234" s="4"/>
    </row>
    <row r="235" spans="2:4">
      <c r="B235" s="4"/>
      <c r="C235" s="4"/>
      <c r="D235" s="4"/>
    </row>
    <row r="236" spans="2:4">
      <c r="B236" s="4"/>
      <c r="C236" s="4"/>
      <c r="D236" s="4"/>
    </row>
    <row r="237" spans="2:4">
      <c r="B237" s="4"/>
      <c r="C237" s="4"/>
      <c r="D237" s="4"/>
    </row>
    <row r="238" spans="2:4">
      <c r="B238" s="4"/>
      <c r="C238" s="4"/>
      <c r="D238" s="4"/>
    </row>
    <row r="239" spans="2:4">
      <c r="B239" s="4"/>
      <c r="C239" s="4"/>
      <c r="D239" s="4"/>
    </row>
    <row r="240" spans="2:4">
      <c r="B240" s="4"/>
      <c r="C240" s="4"/>
      <c r="D240" s="4"/>
    </row>
    <row r="241" spans="2:4">
      <c r="B241" s="4"/>
      <c r="C241" s="4"/>
      <c r="D241" s="4"/>
    </row>
    <row r="242" spans="2:4">
      <c r="B242" s="4"/>
      <c r="C242" s="4"/>
      <c r="D242" s="4"/>
    </row>
    <row r="243" spans="2:4">
      <c r="B243" s="4"/>
      <c r="C243" s="4"/>
      <c r="D243" s="4"/>
    </row>
    <row r="244" spans="2:4">
      <c r="B244" s="4"/>
      <c r="C244" s="4"/>
      <c r="D244" s="4"/>
    </row>
    <row r="245" spans="2:4">
      <c r="B245" s="4"/>
      <c r="C245" s="4"/>
      <c r="D245" s="4"/>
    </row>
    <row r="246" spans="2:4">
      <c r="B246" s="4"/>
      <c r="C246" s="4"/>
      <c r="D246" s="4"/>
    </row>
    <row r="247" spans="2:4">
      <c r="B247" s="4"/>
      <c r="C247" s="4"/>
      <c r="D247" s="4"/>
    </row>
    <row r="248" spans="2:4">
      <c r="B248" s="4"/>
      <c r="C248" s="4"/>
      <c r="D248" s="4"/>
    </row>
    <row r="249" spans="2:4">
      <c r="B249" s="4"/>
      <c r="C249" s="4"/>
      <c r="D249" s="4"/>
    </row>
    <row r="250" spans="2:4">
      <c r="B250" s="4"/>
      <c r="C250" s="4"/>
      <c r="D250" s="4"/>
    </row>
    <row r="251" spans="2:4">
      <c r="B251" s="4"/>
      <c r="C251" s="4"/>
      <c r="D251" s="4"/>
    </row>
    <row r="252" spans="2:4">
      <c r="B252" s="4"/>
      <c r="C252" s="4"/>
      <c r="D252" s="4"/>
    </row>
    <row r="253" spans="2:4">
      <c r="B253" s="4"/>
      <c r="C253" s="4"/>
      <c r="D253" s="4"/>
    </row>
    <row r="254" spans="2:4">
      <c r="B254" s="4"/>
      <c r="C254" s="4"/>
      <c r="D254" s="4"/>
    </row>
    <row r="255" spans="2:4">
      <c r="B255" s="4"/>
      <c r="C255" s="4"/>
      <c r="D255" s="4"/>
    </row>
    <row r="256" spans="2:4">
      <c r="B256" s="4"/>
      <c r="C256" s="4"/>
      <c r="D256" s="4"/>
    </row>
    <row r="257" spans="2:4">
      <c r="B257" s="4"/>
      <c r="C257" s="4"/>
      <c r="D257" s="4"/>
    </row>
    <row r="258" spans="2:4">
      <c r="B258" s="4"/>
      <c r="C258" s="4"/>
      <c r="D258" s="4"/>
    </row>
    <row r="259" spans="2:4">
      <c r="B259" s="4"/>
      <c r="C259" s="4"/>
      <c r="D259" s="4"/>
    </row>
    <row r="260" spans="2:4">
      <c r="B260" s="4"/>
      <c r="C260" s="4"/>
      <c r="D260" s="4"/>
    </row>
    <row r="261" spans="2:4">
      <c r="B261" s="4"/>
      <c r="C261" s="4"/>
      <c r="D261" s="4"/>
    </row>
    <row r="262" spans="2:4">
      <c r="B262" s="4"/>
      <c r="C262" s="4"/>
      <c r="D262" s="4"/>
    </row>
    <row r="263" spans="2:4">
      <c r="B263" s="4"/>
      <c r="C263" s="4"/>
      <c r="D263" s="4"/>
    </row>
    <row r="264" spans="2:4">
      <c r="B264" s="4"/>
      <c r="C264" s="4"/>
      <c r="D264" s="4"/>
    </row>
    <row r="265" spans="2:4">
      <c r="B265" s="4"/>
      <c r="C265" s="4"/>
      <c r="D265" s="4"/>
    </row>
    <row r="266" spans="2:4">
      <c r="B266" s="4"/>
      <c r="C266" s="4"/>
      <c r="D266" s="4"/>
    </row>
    <row r="267" spans="2:4">
      <c r="B267" s="4"/>
      <c r="C267" s="4"/>
      <c r="D267" s="4"/>
    </row>
    <row r="268" spans="2:4">
      <c r="B268" s="4"/>
      <c r="C268" s="4"/>
      <c r="D268" s="4"/>
    </row>
    <row r="269" spans="2:4">
      <c r="B269" s="4"/>
      <c r="C269" s="4"/>
      <c r="D269" s="4"/>
    </row>
    <row r="270" spans="2:4">
      <c r="B270" s="4"/>
      <c r="C270" s="4"/>
      <c r="D270" s="4"/>
    </row>
    <row r="271" spans="2:4">
      <c r="B271" s="4"/>
      <c r="C271" s="4"/>
      <c r="D271" s="4"/>
    </row>
    <row r="272" spans="2:4">
      <c r="B272" s="4"/>
      <c r="C272" s="4"/>
      <c r="D272" s="4"/>
    </row>
    <row r="273" spans="2:4">
      <c r="B273" s="4"/>
      <c r="C273" s="4"/>
      <c r="D273" s="4"/>
    </row>
    <row r="274" spans="2:4">
      <c r="B274" s="4"/>
      <c r="C274" s="4"/>
      <c r="D274" s="4"/>
    </row>
    <row r="275" spans="2:4">
      <c r="B275" s="4"/>
      <c r="C275" s="4"/>
      <c r="D275" s="4"/>
    </row>
    <row r="276" spans="2:4">
      <c r="B276" s="4"/>
      <c r="C276" s="4"/>
      <c r="D276" s="4"/>
    </row>
    <row r="277" spans="2:4">
      <c r="B277" s="4"/>
      <c r="C277" s="4"/>
      <c r="D277" s="4"/>
    </row>
    <row r="278" spans="2:4">
      <c r="B278" s="4"/>
      <c r="C278" s="4"/>
      <c r="D278" s="4"/>
    </row>
    <row r="279" spans="2:4">
      <c r="B279" s="4"/>
      <c r="C279" s="4"/>
      <c r="D279" s="4"/>
    </row>
    <row r="280" spans="2:4">
      <c r="B280" s="4"/>
      <c r="C280" s="4"/>
      <c r="D280" s="4"/>
    </row>
    <row r="281" spans="2:4">
      <c r="B281" s="4"/>
      <c r="C281" s="4"/>
      <c r="D281" s="4"/>
    </row>
    <row r="282" spans="2:4">
      <c r="B282" s="4"/>
      <c r="C282" s="4"/>
      <c r="D282" s="4"/>
    </row>
    <row r="283" spans="2:4">
      <c r="B283" s="4"/>
      <c r="C283" s="4"/>
      <c r="D283" s="4"/>
    </row>
    <row r="284" spans="2:4">
      <c r="B284" s="4"/>
      <c r="C284" s="4"/>
      <c r="D284" s="4"/>
    </row>
    <row r="285" spans="2:4">
      <c r="B285" s="4"/>
      <c r="C285" s="4"/>
      <c r="D285" s="4"/>
    </row>
    <row r="286" spans="2:4">
      <c r="B286" s="4"/>
      <c r="C286" s="4"/>
      <c r="D286" s="4"/>
    </row>
    <row r="287" spans="2:4">
      <c r="B287" s="4"/>
      <c r="C287" s="4"/>
      <c r="D287" s="4"/>
    </row>
    <row r="288" spans="2:4">
      <c r="B288" s="4"/>
      <c r="C288" s="4"/>
      <c r="D288" s="4"/>
    </row>
    <row r="289" spans="2:4">
      <c r="B289" s="4"/>
      <c r="C289" s="4"/>
      <c r="D289" s="4"/>
    </row>
    <row r="290" spans="2:4">
      <c r="B290" s="4"/>
      <c r="C290" s="4"/>
      <c r="D290" s="4"/>
    </row>
    <row r="291" spans="2:4">
      <c r="B291" s="4"/>
      <c r="C291" s="4"/>
      <c r="D291" s="4"/>
    </row>
    <row r="292" spans="2:4">
      <c r="B292" s="4"/>
      <c r="C292" s="4"/>
      <c r="D292" s="4"/>
    </row>
    <row r="293" spans="2:4">
      <c r="B293" s="4"/>
      <c r="C293" s="4"/>
      <c r="D293" s="4"/>
    </row>
    <row r="294" spans="2:4">
      <c r="B294" s="4"/>
      <c r="C294" s="4"/>
      <c r="D294" s="4"/>
    </row>
    <row r="295" spans="2:4">
      <c r="B295" s="4"/>
      <c r="C295" s="4"/>
      <c r="D295" s="4"/>
    </row>
    <row r="296" spans="2:4">
      <c r="B296" s="4"/>
      <c r="C296" s="4"/>
      <c r="D296" s="4"/>
    </row>
    <row r="297" spans="2:4">
      <c r="B297" s="4"/>
      <c r="C297" s="4"/>
      <c r="D297" s="4"/>
    </row>
    <row r="298" spans="2:4">
      <c r="B298" s="4"/>
      <c r="C298" s="4"/>
      <c r="D298" s="4"/>
    </row>
    <row r="299" spans="2:4">
      <c r="B299" s="4"/>
      <c r="C299" s="4"/>
      <c r="D299" s="4"/>
    </row>
    <row r="300" spans="2:4">
      <c r="B300" s="4"/>
      <c r="C300" s="4"/>
      <c r="D300" s="4"/>
    </row>
    <row r="301" spans="2:4">
      <c r="B301" s="4"/>
      <c r="C301" s="4"/>
      <c r="D301" s="4"/>
    </row>
    <row r="302" spans="2:4">
      <c r="B302" s="4"/>
      <c r="C302" s="4"/>
      <c r="D302" s="4"/>
    </row>
    <row r="303" spans="2:4">
      <c r="B303" s="4"/>
      <c r="C303" s="4"/>
      <c r="D303" s="4"/>
    </row>
    <row r="304" spans="2:4">
      <c r="B304" s="4"/>
      <c r="C304" s="4"/>
      <c r="D304" s="4"/>
    </row>
    <row r="305" spans="2:4">
      <c r="B305" s="4"/>
      <c r="C305" s="4"/>
      <c r="D305" s="4"/>
    </row>
    <row r="306" spans="2:4">
      <c r="B306" s="4"/>
      <c r="C306" s="4"/>
      <c r="D306" s="4"/>
    </row>
    <row r="307" spans="2:4">
      <c r="B307" s="4"/>
      <c r="C307" s="4"/>
      <c r="D307" s="4"/>
    </row>
    <row r="308" spans="2:4">
      <c r="B308" s="4"/>
      <c r="C308" s="4"/>
      <c r="D308" s="4"/>
    </row>
    <row r="309" spans="2:4">
      <c r="B309" s="4"/>
      <c r="C309" s="4"/>
      <c r="D309" s="4"/>
    </row>
    <row r="310" spans="2:4">
      <c r="B310" s="4"/>
      <c r="C310" s="4"/>
      <c r="D310" s="4"/>
    </row>
    <row r="311" spans="2:4">
      <c r="B311" s="4"/>
      <c r="C311" s="4"/>
      <c r="D311" s="4"/>
    </row>
    <row r="312" spans="2:4">
      <c r="B312" s="4"/>
      <c r="C312" s="4"/>
      <c r="D312" s="4"/>
    </row>
    <row r="313" spans="2:4">
      <c r="B313" s="4"/>
      <c r="C313" s="4"/>
      <c r="D313" s="4"/>
    </row>
    <row r="314" spans="2:4">
      <c r="B314" s="4"/>
      <c r="C314" s="4"/>
      <c r="D314" s="4"/>
    </row>
    <row r="315" spans="2:4">
      <c r="B315" s="4"/>
      <c r="C315" s="4"/>
      <c r="D315" s="4"/>
    </row>
    <row r="316" spans="2:4">
      <c r="B316" s="4"/>
      <c r="C316" s="4"/>
      <c r="D316" s="4"/>
    </row>
    <row r="317" spans="2:4">
      <c r="B317" s="4"/>
      <c r="C317" s="4"/>
      <c r="D317" s="4"/>
    </row>
    <row r="318" spans="2:4">
      <c r="B318" s="4"/>
      <c r="C318" s="4"/>
      <c r="D318" s="4"/>
    </row>
    <row r="319" spans="2:4">
      <c r="B319" s="4"/>
      <c r="C319" s="4"/>
      <c r="D319" s="4"/>
    </row>
    <row r="320" spans="2:4">
      <c r="B320" s="4"/>
      <c r="C320" s="4"/>
      <c r="D320" s="4"/>
    </row>
    <row r="321" spans="2:4">
      <c r="B321" s="4"/>
      <c r="C321" s="4"/>
      <c r="D321" s="4"/>
    </row>
    <row r="322" spans="2:4">
      <c r="B322" s="4"/>
      <c r="C322" s="4"/>
      <c r="D322" s="4"/>
    </row>
    <row r="323" spans="2:4">
      <c r="B323" s="4"/>
      <c r="C323" s="4"/>
      <c r="D323" s="4"/>
    </row>
    <row r="324" spans="2:4">
      <c r="B324" s="4"/>
      <c r="C324" s="4"/>
      <c r="D324" s="4"/>
    </row>
    <row r="325" spans="2:4">
      <c r="B325" s="4"/>
      <c r="C325" s="4"/>
      <c r="D325" s="4"/>
    </row>
    <row r="326" spans="2:4">
      <c r="B326" s="4"/>
      <c r="C326" s="4"/>
      <c r="D326" s="4"/>
    </row>
    <row r="327" spans="2:4">
      <c r="B327" s="4"/>
      <c r="C327" s="4"/>
      <c r="D327" s="4"/>
    </row>
    <row r="328" spans="2:4">
      <c r="B328" s="4"/>
      <c r="C328" s="4"/>
      <c r="D328" s="4"/>
    </row>
    <row r="329" spans="2:4">
      <c r="B329" s="4"/>
      <c r="C329" s="4"/>
      <c r="D329" s="4"/>
    </row>
    <row r="330" spans="2:4">
      <c r="B330" s="4"/>
      <c r="C330" s="4"/>
      <c r="D330" s="4"/>
    </row>
    <row r="331" spans="2:4">
      <c r="B331" s="4"/>
      <c r="C331" s="4"/>
      <c r="D331" s="4"/>
    </row>
    <row r="332" spans="2:4">
      <c r="B332" s="4"/>
      <c r="C332" s="4"/>
      <c r="D332" s="4"/>
    </row>
    <row r="333" spans="2:4">
      <c r="B333" s="4"/>
      <c r="C333" s="4"/>
      <c r="D333" s="4"/>
    </row>
    <row r="334" spans="2:4">
      <c r="B334" s="4"/>
      <c r="C334" s="4"/>
      <c r="D334" s="4"/>
    </row>
    <row r="335" spans="2:4">
      <c r="B335" s="4"/>
      <c r="C335" s="4"/>
      <c r="D335" s="4"/>
    </row>
    <row r="336" spans="2:4">
      <c r="B336" s="4"/>
      <c r="C336" s="4"/>
      <c r="D336" s="4"/>
    </row>
    <row r="337" spans="2:4">
      <c r="B337" s="4"/>
      <c r="C337" s="4"/>
      <c r="D337" s="4"/>
    </row>
    <row r="338" spans="2:4">
      <c r="B338" s="4"/>
      <c r="C338" s="4"/>
      <c r="D338" s="4"/>
    </row>
    <row r="339" spans="2:4">
      <c r="B339" s="4"/>
      <c r="C339" s="4"/>
      <c r="D339" s="4"/>
    </row>
    <row r="340" spans="2:4">
      <c r="B340" s="4"/>
      <c r="C340" s="4"/>
      <c r="D340" s="4"/>
    </row>
    <row r="341" spans="2:4">
      <c r="B341" s="4"/>
      <c r="C341" s="4"/>
      <c r="D341" s="4"/>
    </row>
    <row r="342" spans="2:4">
      <c r="B342" s="4"/>
      <c r="C342" s="4"/>
      <c r="D342" s="4"/>
    </row>
    <row r="343" spans="2:4">
      <c r="B343" s="4"/>
      <c r="C343" s="4"/>
      <c r="D343" s="4"/>
    </row>
    <row r="344" spans="2:4">
      <c r="B344" s="4"/>
      <c r="C344" s="4"/>
      <c r="D344" s="4"/>
    </row>
    <row r="345" spans="2:4">
      <c r="B345" s="4"/>
      <c r="C345" s="4"/>
      <c r="D345" s="4"/>
    </row>
    <row r="346" spans="2:4">
      <c r="B346" s="4"/>
      <c r="C346" s="4"/>
      <c r="D346" s="4"/>
    </row>
    <row r="347" spans="2:4">
      <c r="B347" s="4"/>
      <c r="C347" s="4"/>
      <c r="D347" s="4"/>
    </row>
    <row r="348" spans="2:4">
      <c r="B348" s="4"/>
      <c r="C348" s="4"/>
      <c r="D348" s="4"/>
    </row>
    <row r="349" spans="2:4">
      <c r="B349" s="4"/>
      <c r="C349" s="4"/>
      <c r="D349" s="4"/>
    </row>
    <row r="350" spans="2:4">
      <c r="B350" s="4"/>
      <c r="C350" s="4"/>
      <c r="D350" s="4"/>
    </row>
    <row r="351" spans="2:4">
      <c r="B351" s="4"/>
      <c r="C351" s="4"/>
      <c r="D351" s="4"/>
    </row>
    <row r="352" spans="2:4">
      <c r="B352" s="4"/>
      <c r="C352" s="4"/>
      <c r="D352" s="4"/>
    </row>
    <row r="353" spans="2:4">
      <c r="B353" s="4"/>
      <c r="C353" s="4"/>
      <c r="D353" s="4"/>
    </row>
    <row r="354" spans="2:4">
      <c r="B354" s="4"/>
      <c r="C354" s="4"/>
      <c r="D354" s="4"/>
    </row>
    <row r="355" spans="2:4">
      <c r="B355" s="4"/>
      <c r="C355" s="4"/>
      <c r="D355" s="4"/>
    </row>
    <row r="356" spans="2:4">
      <c r="B356" s="4"/>
      <c r="C356" s="4"/>
      <c r="D356" s="4"/>
    </row>
    <row r="357" spans="2:4">
      <c r="B357" s="4"/>
      <c r="C357" s="4"/>
      <c r="D357" s="4"/>
    </row>
    <row r="358" spans="2:4">
      <c r="B358" s="4"/>
      <c r="C358" s="4"/>
      <c r="D358" s="4"/>
    </row>
    <row r="359" spans="2:4">
      <c r="B359" s="4"/>
      <c r="C359" s="4"/>
      <c r="D359" s="4"/>
    </row>
    <row r="360" spans="2:4">
      <c r="B360" s="4"/>
      <c r="C360" s="4"/>
      <c r="D360" s="4"/>
    </row>
    <row r="361" spans="2:4">
      <c r="B361" s="4"/>
      <c r="C361" s="4"/>
      <c r="D361" s="4"/>
    </row>
    <row r="362" spans="2:4">
      <c r="B362" s="4"/>
      <c r="C362" s="4"/>
      <c r="D362" s="4"/>
    </row>
    <row r="363" spans="2:4">
      <c r="B363" s="4"/>
      <c r="C363" s="4"/>
      <c r="D363" s="4"/>
    </row>
    <row r="364" spans="2:4">
      <c r="B364" s="4"/>
      <c r="C364" s="4"/>
      <c r="D364" s="4"/>
    </row>
    <row r="365" spans="2:4">
      <c r="B365" s="4"/>
      <c r="C365" s="4"/>
      <c r="D365" s="4"/>
    </row>
    <row r="366" spans="2:4">
      <c r="B366" s="4"/>
      <c r="C366" s="4"/>
      <c r="D366" s="4"/>
    </row>
    <row r="367" spans="2:4">
      <c r="B367" s="4"/>
      <c r="C367" s="4"/>
      <c r="D367" s="4"/>
    </row>
    <row r="368" spans="2:4">
      <c r="B368" s="4"/>
      <c r="C368" s="4"/>
      <c r="D368" s="4"/>
    </row>
    <row r="369" spans="2:4">
      <c r="B369" s="4"/>
      <c r="C369" s="4"/>
      <c r="D369" s="4"/>
    </row>
    <row r="370" spans="2:4">
      <c r="B370" s="4"/>
      <c r="C370" s="4"/>
      <c r="D370" s="4"/>
    </row>
    <row r="371" spans="2:4">
      <c r="B371" s="4"/>
      <c r="C371" s="4"/>
      <c r="D371" s="4"/>
    </row>
    <row r="372" spans="2:4">
      <c r="B372" s="4"/>
      <c r="C372" s="4"/>
      <c r="D372" s="4"/>
    </row>
    <row r="373" spans="2:4">
      <c r="B373" s="4"/>
      <c r="C373" s="4"/>
      <c r="D373" s="4"/>
    </row>
    <row r="374" spans="2:4">
      <c r="B374" s="4"/>
      <c r="C374" s="4"/>
      <c r="D374" s="4"/>
    </row>
    <row r="375" spans="2:4">
      <c r="B375" s="4"/>
      <c r="C375" s="4"/>
      <c r="D375" s="4"/>
    </row>
    <row r="376" spans="2:4">
      <c r="B376" s="4"/>
      <c r="C376" s="4"/>
      <c r="D376" s="4"/>
    </row>
    <row r="377" spans="2:4">
      <c r="B377" s="4"/>
      <c r="C377" s="4"/>
      <c r="D377" s="4"/>
    </row>
    <row r="378" spans="2:4">
      <c r="B378" s="4"/>
      <c r="C378" s="4"/>
      <c r="D378" s="4"/>
    </row>
    <row r="379" spans="2:4">
      <c r="B379" s="4"/>
      <c r="C379" s="4"/>
      <c r="D379" s="4"/>
    </row>
    <row r="380" spans="2:4">
      <c r="B380" s="4"/>
      <c r="C380" s="4"/>
      <c r="D380" s="4"/>
    </row>
    <row r="381" spans="2:4">
      <c r="B381" s="4"/>
      <c r="C381" s="4"/>
      <c r="D381" s="4"/>
    </row>
    <row r="382" spans="2:4">
      <c r="B382" s="4"/>
      <c r="C382" s="4"/>
      <c r="D382" s="4"/>
    </row>
    <row r="383" spans="2:4">
      <c r="B383" s="4"/>
      <c r="C383" s="4"/>
      <c r="D383" s="4"/>
    </row>
    <row r="384" spans="2:4">
      <c r="B384" s="4"/>
      <c r="C384" s="4"/>
      <c r="D384" s="4"/>
    </row>
    <row r="385" spans="2:4">
      <c r="B385" s="4"/>
      <c r="C385" s="4"/>
      <c r="D385" s="4"/>
    </row>
    <row r="386" spans="2:4">
      <c r="B386" s="4"/>
      <c r="C386" s="4"/>
      <c r="D386" s="4"/>
    </row>
    <row r="387" spans="2:4">
      <c r="B387" s="4"/>
      <c r="C387" s="4"/>
      <c r="D387" s="4"/>
    </row>
    <row r="388" spans="2:4">
      <c r="B388" s="4"/>
      <c r="C388" s="4"/>
      <c r="D388" s="4"/>
    </row>
    <row r="389" spans="2:4">
      <c r="B389" s="4"/>
      <c r="C389" s="4"/>
      <c r="D389" s="4"/>
    </row>
    <row r="390" spans="2:4">
      <c r="B390" s="4"/>
      <c r="C390" s="4"/>
      <c r="D390" s="4"/>
    </row>
    <row r="391" spans="2:4">
      <c r="B391" s="4"/>
      <c r="C391" s="4"/>
      <c r="D391" s="4"/>
    </row>
    <row r="392" spans="2:4">
      <c r="B392" s="4"/>
      <c r="C392" s="4"/>
      <c r="D392" s="4"/>
    </row>
    <row r="393" spans="2:4">
      <c r="B393" s="4"/>
      <c r="C393" s="4"/>
      <c r="D393" s="4"/>
    </row>
    <row r="394" spans="2:4">
      <c r="B394" s="4"/>
      <c r="C394" s="4"/>
      <c r="D394" s="4"/>
    </row>
    <row r="395" spans="2:4">
      <c r="B395" s="4"/>
      <c r="C395" s="4"/>
      <c r="D395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10C76-1ADA-4736-BDF4-F7912A241CA0}">
  <dimension ref="A2:G409"/>
  <sheetViews>
    <sheetView topLeftCell="A13" workbookViewId="0">
      <selection activeCell="E19" sqref="E19"/>
    </sheetView>
  </sheetViews>
  <sheetFormatPr defaultRowHeight="14.4"/>
  <cols>
    <col min="1" max="1" width="19.6640625" customWidth="1"/>
    <col min="2" max="2" width="36.77734375" customWidth="1"/>
    <col min="3" max="3" width="74.5546875" customWidth="1"/>
    <col min="4" max="4" width="19.44140625" customWidth="1"/>
    <col min="5" max="8" width="10.44140625" customWidth="1"/>
  </cols>
  <sheetData>
    <row r="2" spans="1:7">
      <c r="A2" s="12" t="s">
        <v>539</v>
      </c>
    </row>
    <row r="4" spans="1:7" ht="15" thickBot="1">
      <c r="A4" s="117" t="s">
        <v>0</v>
      </c>
      <c r="B4" s="117" t="s">
        <v>1</v>
      </c>
      <c r="C4" s="117" t="s">
        <v>2</v>
      </c>
      <c r="D4" s="117" t="s">
        <v>3</v>
      </c>
    </row>
    <row r="5" spans="1:7">
      <c r="A5" s="173" t="s">
        <v>437</v>
      </c>
      <c r="B5" s="174"/>
      <c r="C5" s="175"/>
      <c r="D5" s="176"/>
    </row>
    <row r="6" spans="1:7" ht="43.2">
      <c r="A6" s="152" t="s">
        <v>145</v>
      </c>
      <c r="B6" s="121" t="s">
        <v>424</v>
      </c>
      <c r="C6" s="153" t="s">
        <v>146</v>
      </c>
      <c r="D6" s="151">
        <f>5.16*ОГЛАВЛЕНИЕ!H22</f>
        <v>2786.4</v>
      </c>
      <c r="E6" s="4"/>
      <c r="F6" s="4"/>
      <c r="G6" s="4"/>
    </row>
    <row r="7" spans="1:7" ht="43.2">
      <c r="A7" s="146" t="s">
        <v>147</v>
      </c>
      <c r="B7" s="121" t="s">
        <v>425</v>
      </c>
      <c r="C7" s="121" t="s">
        <v>148</v>
      </c>
      <c r="D7" s="151">
        <f>10.5*ОГЛАВЛЕНИЕ!H22</f>
        <v>5670</v>
      </c>
      <c r="E7" s="4"/>
      <c r="F7" s="4"/>
      <c r="G7" s="4"/>
    </row>
    <row r="8" spans="1:7" ht="28.8">
      <c r="A8" s="146" t="s">
        <v>524</v>
      </c>
      <c r="B8" s="121" t="s">
        <v>269</v>
      </c>
      <c r="C8" s="121" t="s">
        <v>270</v>
      </c>
      <c r="D8" s="151">
        <f>5.16*ОГЛАВЛЕНИЕ!H22</f>
        <v>2786.4</v>
      </c>
      <c r="E8" s="4"/>
      <c r="F8" s="4"/>
      <c r="G8" s="4"/>
    </row>
    <row r="9" spans="1:7" ht="28.8">
      <c r="A9" s="146" t="s">
        <v>418</v>
      </c>
      <c r="B9" s="121" t="s">
        <v>423</v>
      </c>
      <c r="C9" s="121" t="s">
        <v>419</v>
      </c>
      <c r="D9" s="151">
        <f>6.69*ОГЛАВЛЕНИЕ!H22</f>
        <v>3612.6000000000004</v>
      </c>
      <c r="E9" s="4"/>
      <c r="F9" s="4"/>
      <c r="G9" s="4"/>
    </row>
    <row r="10" spans="1:7" ht="28.8">
      <c r="A10" s="146" t="s">
        <v>420</v>
      </c>
      <c r="B10" s="121" t="s">
        <v>422</v>
      </c>
      <c r="C10" s="121" t="s">
        <v>421</v>
      </c>
      <c r="D10" s="151">
        <f>5.69*ОГЛАВЛЕНИЕ!H22</f>
        <v>3072.6000000000004</v>
      </c>
    </row>
    <row r="11" spans="1:7" ht="21" customHeight="1" thickBot="1">
      <c r="A11" s="147" t="s">
        <v>155</v>
      </c>
      <c r="B11" s="125" t="s">
        <v>638</v>
      </c>
      <c r="C11" s="125" t="s">
        <v>156</v>
      </c>
      <c r="D11" s="23">
        <f>3.48*ОГЛАВЛЕНИЕ!H22</f>
        <v>1879.2</v>
      </c>
      <c r="E11" s="4"/>
      <c r="F11" s="4"/>
      <c r="G11" s="4"/>
    </row>
    <row r="12" spans="1:7" ht="15" thickBot="1">
      <c r="A12" s="154"/>
      <c r="B12" s="155"/>
      <c r="C12" s="155"/>
      <c r="D12" s="66"/>
      <c r="E12" s="4"/>
      <c r="F12" s="4"/>
      <c r="G12" s="4"/>
    </row>
    <row r="13" spans="1:7">
      <c r="A13" s="55" t="s">
        <v>426</v>
      </c>
      <c r="B13" s="156"/>
      <c r="C13" s="156"/>
      <c r="D13" s="57"/>
      <c r="E13" s="4"/>
      <c r="F13" s="4"/>
      <c r="G13" s="4"/>
    </row>
    <row r="14" spans="1:7" ht="43.2">
      <c r="A14" s="146" t="s">
        <v>149</v>
      </c>
      <c r="B14" s="121" t="s">
        <v>150</v>
      </c>
      <c r="C14" s="121" t="s">
        <v>151</v>
      </c>
      <c r="D14" s="19">
        <f>10.77*ОГЛАВЛЕНИЕ!H22</f>
        <v>5815.8</v>
      </c>
      <c r="E14" s="4"/>
      <c r="F14" s="4"/>
      <c r="G14" s="4"/>
    </row>
    <row r="15" spans="1:7" ht="43.2">
      <c r="A15" s="146" t="s">
        <v>152</v>
      </c>
      <c r="B15" s="121" t="s">
        <v>153</v>
      </c>
      <c r="C15" s="121" t="s">
        <v>154</v>
      </c>
      <c r="D15" s="19">
        <f>13.74*ОГЛАВЛЕНИЕ!H22</f>
        <v>7419.6</v>
      </c>
      <c r="E15" s="4"/>
      <c r="F15" s="4"/>
      <c r="G15" s="4"/>
    </row>
    <row r="16" spans="1:7" ht="43.8" thickBot="1">
      <c r="A16" s="147" t="s">
        <v>157</v>
      </c>
      <c r="B16" s="125" t="s">
        <v>639</v>
      </c>
      <c r="C16" s="125" t="s">
        <v>158</v>
      </c>
      <c r="D16" s="23">
        <f>7.08*ОГЛАВЛЕНИЕ!H22</f>
        <v>3823.2</v>
      </c>
      <c r="E16" s="4"/>
      <c r="F16" s="4"/>
      <c r="G16" s="4"/>
    </row>
    <row r="17" spans="1:7" ht="15" thickBot="1">
      <c r="A17" s="154"/>
      <c r="B17" s="155"/>
      <c r="C17" s="155"/>
      <c r="D17" s="66"/>
      <c r="E17" s="4"/>
      <c r="F17" s="4"/>
      <c r="G17" s="4"/>
    </row>
    <row r="18" spans="1:7">
      <c r="A18" s="55" t="s">
        <v>427</v>
      </c>
      <c r="B18" s="156"/>
      <c r="C18" s="156"/>
      <c r="D18" s="57"/>
      <c r="E18" s="4"/>
      <c r="F18" s="4"/>
      <c r="G18" s="4"/>
    </row>
    <row r="19" spans="1:7" ht="43.8" thickBot="1">
      <c r="A19" s="147" t="s">
        <v>266</v>
      </c>
      <c r="B19" s="61" t="s">
        <v>267</v>
      </c>
      <c r="C19" s="61" t="s">
        <v>268</v>
      </c>
      <c r="D19" s="23">
        <f>9.04*ОГЛАВЛЕНИЕ!H22</f>
        <v>4881.5999999999995</v>
      </c>
      <c r="E19" s="4"/>
      <c r="F19" s="4"/>
      <c r="G19" s="4"/>
    </row>
    <row r="20" spans="1:7" ht="15" thickBot="1">
      <c r="A20" s="154"/>
      <c r="B20" s="155"/>
      <c r="C20" s="155"/>
      <c r="D20" s="66"/>
      <c r="E20" s="4"/>
      <c r="F20" s="4"/>
      <c r="G20" s="4"/>
    </row>
    <row r="21" spans="1:7">
      <c r="A21" s="55" t="s">
        <v>433</v>
      </c>
      <c r="B21" s="156"/>
      <c r="C21" s="156"/>
      <c r="D21" s="57"/>
      <c r="E21" s="4"/>
      <c r="F21" s="4"/>
      <c r="G21" s="4"/>
    </row>
    <row r="22" spans="1:7" ht="43.8" thickBot="1">
      <c r="A22" s="147" t="s">
        <v>434</v>
      </c>
      <c r="B22" s="61" t="s">
        <v>435</v>
      </c>
      <c r="C22" s="61" t="s">
        <v>436</v>
      </c>
      <c r="D22" s="23">
        <f>13.65*ОГЛАВЛЕНИЕ!H22</f>
        <v>7371</v>
      </c>
      <c r="E22" s="4"/>
      <c r="F22" s="4"/>
      <c r="G22" s="4"/>
    </row>
    <row r="23" spans="1:7">
      <c r="A23" s="154"/>
      <c r="B23" s="155"/>
      <c r="C23" s="155"/>
      <c r="D23" s="66"/>
      <c r="E23" s="4"/>
      <c r="F23" s="4"/>
      <c r="G23" s="4"/>
    </row>
    <row r="24" spans="1:7">
      <c r="B24" s="4"/>
      <c r="C24" s="4"/>
      <c r="D24" s="4"/>
    </row>
    <row r="25" spans="1:7">
      <c r="B25" s="4"/>
      <c r="C25" s="4"/>
      <c r="D25" s="4"/>
    </row>
    <row r="26" spans="1:7">
      <c r="B26" s="4"/>
      <c r="C26" s="4"/>
      <c r="D26" s="4"/>
    </row>
    <row r="27" spans="1:7">
      <c r="B27" s="4"/>
      <c r="C27" s="4"/>
      <c r="D27" s="4"/>
    </row>
    <row r="28" spans="1:7">
      <c r="B28" s="4"/>
      <c r="C28" s="4"/>
      <c r="D28" s="4"/>
    </row>
    <row r="29" spans="1:7">
      <c r="B29" s="4"/>
      <c r="C29" s="4"/>
      <c r="D29" s="4"/>
    </row>
    <row r="30" spans="1:7">
      <c r="B30" s="4"/>
      <c r="C30" s="4"/>
      <c r="D30" s="4"/>
    </row>
    <row r="31" spans="1:7">
      <c r="B31" s="4"/>
      <c r="C31" s="4"/>
      <c r="D31" s="4"/>
    </row>
    <row r="32" spans="1:7">
      <c r="B32" s="4"/>
      <c r="C32" s="4"/>
      <c r="D32" s="4"/>
    </row>
    <row r="33" spans="2:4">
      <c r="B33" s="4"/>
      <c r="C33" s="4"/>
      <c r="D33" s="4"/>
    </row>
    <row r="34" spans="2:4">
      <c r="B34" s="4"/>
      <c r="C34" s="4"/>
      <c r="D34" s="4"/>
    </row>
    <row r="35" spans="2:4">
      <c r="B35" s="4"/>
      <c r="C35" s="4"/>
      <c r="D35" s="4"/>
    </row>
    <row r="36" spans="2:4">
      <c r="B36" s="4"/>
      <c r="C36" s="4"/>
      <c r="D36" s="4"/>
    </row>
    <row r="37" spans="2:4">
      <c r="B37" s="4"/>
      <c r="C37" s="4"/>
      <c r="D37" s="4"/>
    </row>
    <row r="38" spans="2:4">
      <c r="B38" s="4"/>
      <c r="C38" s="4"/>
      <c r="D38" s="4"/>
    </row>
    <row r="39" spans="2:4">
      <c r="B39" s="4"/>
      <c r="C39" s="4"/>
      <c r="D39" s="4"/>
    </row>
    <row r="40" spans="2:4">
      <c r="B40" s="4"/>
      <c r="C40" s="4"/>
      <c r="D40" s="4"/>
    </row>
    <row r="41" spans="2:4">
      <c r="B41" s="4"/>
      <c r="C41" s="4"/>
      <c r="D41" s="4"/>
    </row>
    <row r="42" spans="2:4">
      <c r="B42" s="4"/>
      <c r="C42" s="4"/>
      <c r="D42" s="4"/>
    </row>
    <row r="43" spans="2:4">
      <c r="B43" s="4"/>
      <c r="C43" s="4"/>
      <c r="D43" s="4"/>
    </row>
    <row r="44" spans="2:4">
      <c r="B44" s="4"/>
      <c r="C44" s="4"/>
      <c r="D44" s="4"/>
    </row>
    <row r="45" spans="2:4">
      <c r="B45" s="4"/>
      <c r="C45" s="4"/>
      <c r="D45" s="4"/>
    </row>
    <row r="46" spans="2:4">
      <c r="B46" s="4"/>
      <c r="C46" s="4"/>
      <c r="D46" s="4"/>
    </row>
    <row r="47" spans="2:4">
      <c r="B47" s="4"/>
      <c r="C47" s="4"/>
      <c r="D47" s="4"/>
    </row>
    <row r="48" spans="2:4">
      <c r="B48" s="4"/>
      <c r="C48" s="4"/>
      <c r="D48" s="4"/>
    </row>
    <row r="49" spans="2:4">
      <c r="B49" s="4"/>
      <c r="C49" s="4"/>
      <c r="D49" s="4"/>
    </row>
    <row r="50" spans="2:4">
      <c r="B50" s="4"/>
      <c r="C50" s="4"/>
      <c r="D50" s="4"/>
    </row>
    <row r="51" spans="2:4">
      <c r="B51" s="4"/>
      <c r="C51" s="4"/>
      <c r="D51" s="4"/>
    </row>
    <row r="52" spans="2:4">
      <c r="B52" s="4"/>
      <c r="C52" s="4"/>
      <c r="D52" s="4"/>
    </row>
    <row r="53" spans="2:4">
      <c r="B53" s="4"/>
      <c r="C53" s="4"/>
      <c r="D53" s="4"/>
    </row>
    <row r="54" spans="2:4">
      <c r="B54" s="4"/>
      <c r="C54" s="4"/>
      <c r="D54" s="4"/>
    </row>
    <row r="55" spans="2:4">
      <c r="B55" s="4"/>
      <c r="C55" s="4"/>
      <c r="D55" s="4"/>
    </row>
    <row r="56" spans="2:4">
      <c r="B56" s="4"/>
      <c r="C56" s="4"/>
      <c r="D56" s="4"/>
    </row>
    <row r="57" spans="2:4">
      <c r="B57" s="4"/>
      <c r="C57" s="4"/>
      <c r="D57" s="4"/>
    </row>
    <row r="58" spans="2:4">
      <c r="B58" s="4"/>
      <c r="C58" s="4"/>
      <c r="D58" s="4"/>
    </row>
    <row r="59" spans="2:4">
      <c r="B59" s="4"/>
      <c r="C59" s="4"/>
      <c r="D59" s="4"/>
    </row>
    <row r="60" spans="2:4">
      <c r="B60" s="4"/>
      <c r="C60" s="4"/>
      <c r="D60" s="4"/>
    </row>
    <row r="61" spans="2:4">
      <c r="B61" s="4"/>
      <c r="C61" s="4"/>
      <c r="D61" s="4"/>
    </row>
    <row r="62" spans="2:4">
      <c r="B62" s="4"/>
      <c r="C62" s="4"/>
      <c r="D62" s="4"/>
    </row>
    <row r="63" spans="2:4">
      <c r="B63" s="4"/>
      <c r="C63" s="4"/>
      <c r="D63" s="4"/>
    </row>
    <row r="64" spans="2:4">
      <c r="B64" s="4"/>
      <c r="C64" s="4"/>
      <c r="D64" s="4"/>
    </row>
    <row r="65" spans="2:4">
      <c r="B65" s="4"/>
      <c r="C65" s="4"/>
      <c r="D65" s="4"/>
    </row>
    <row r="66" spans="2:4">
      <c r="B66" s="4"/>
      <c r="C66" s="4"/>
      <c r="D66" s="4"/>
    </row>
    <row r="67" spans="2:4">
      <c r="B67" s="4"/>
      <c r="C67" s="4"/>
      <c r="D67" s="4"/>
    </row>
    <row r="68" spans="2:4">
      <c r="B68" s="4"/>
      <c r="C68" s="4"/>
      <c r="D68" s="4"/>
    </row>
    <row r="69" spans="2:4">
      <c r="B69" s="4"/>
      <c r="C69" s="4"/>
      <c r="D69" s="4"/>
    </row>
    <row r="70" spans="2:4">
      <c r="B70" s="4"/>
      <c r="C70" s="4"/>
      <c r="D70" s="4"/>
    </row>
    <row r="71" spans="2:4">
      <c r="B71" s="4"/>
      <c r="C71" s="4"/>
      <c r="D71" s="4"/>
    </row>
    <row r="72" spans="2:4">
      <c r="B72" s="4"/>
      <c r="C72" s="4"/>
      <c r="D72" s="4"/>
    </row>
    <row r="73" spans="2:4">
      <c r="B73" s="4"/>
      <c r="C73" s="4"/>
      <c r="D73" s="4"/>
    </row>
    <row r="74" spans="2:4">
      <c r="B74" s="4"/>
      <c r="C74" s="4"/>
      <c r="D74" s="4"/>
    </row>
    <row r="75" spans="2:4">
      <c r="B75" s="4"/>
      <c r="C75" s="4"/>
      <c r="D75" s="4"/>
    </row>
    <row r="76" spans="2:4">
      <c r="B76" s="4"/>
      <c r="C76" s="4"/>
      <c r="D76" s="4"/>
    </row>
    <row r="77" spans="2:4">
      <c r="B77" s="4"/>
      <c r="C77" s="4"/>
      <c r="D77" s="4"/>
    </row>
    <row r="78" spans="2:4">
      <c r="B78" s="4"/>
      <c r="C78" s="4"/>
      <c r="D78" s="4"/>
    </row>
    <row r="79" spans="2:4">
      <c r="B79" s="4"/>
      <c r="C79" s="4"/>
      <c r="D79" s="4"/>
    </row>
    <row r="80" spans="2:4">
      <c r="B80" s="4"/>
      <c r="C80" s="4"/>
      <c r="D80" s="4"/>
    </row>
    <row r="81" spans="2:4">
      <c r="B81" s="4"/>
      <c r="C81" s="4"/>
      <c r="D81" s="4"/>
    </row>
    <row r="82" spans="2:4">
      <c r="B82" s="4"/>
      <c r="C82" s="4"/>
      <c r="D82" s="4"/>
    </row>
    <row r="83" spans="2:4">
      <c r="B83" s="4"/>
      <c r="C83" s="4"/>
      <c r="D83" s="4"/>
    </row>
    <row r="84" spans="2:4">
      <c r="B84" s="4"/>
      <c r="C84" s="4"/>
      <c r="D84" s="4"/>
    </row>
    <row r="85" spans="2:4">
      <c r="B85" s="4"/>
      <c r="C85" s="4"/>
      <c r="D85" s="4"/>
    </row>
    <row r="86" spans="2:4">
      <c r="B86" s="4"/>
      <c r="C86" s="4"/>
      <c r="D86" s="4"/>
    </row>
    <row r="87" spans="2:4">
      <c r="B87" s="4"/>
      <c r="C87" s="4"/>
      <c r="D87" s="4"/>
    </row>
    <row r="88" spans="2:4">
      <c r="B88" s="4"/>
      <c r="C88" s="4"/>
      <c r="D88" s="4"/>
    </row>
    <row r="89" spans="2:4">
      <c r="B89" s="4"/>
      <c r="C89" s="4"/>
      <c r="D89" s="4"/>
    </row>
    <row r="90" spans="2:4">
      <c r="B90" s="4"/>
      <c r="C90" s="4"/>
      <c r="D90" s="4"/>
    </row>
    <row r="91" spans="2:4">
      <c r="B91" s="4"/>
      <c r="C91" s="4"/>
      <c r="D91" s="4"/>
    </row>
    <row r="92" spans="2:4">
      <c r="B92" s="4"/>
      <c r="C92" s="4"/>
      <c r="D92" s="4"/>
    </row>
    <row r="93" spans="2:4">
      <c r="B93" s="4"/>
      <c r="C93" s="4"/>
      <c r="D93" s="4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2:4">
      <c r="B113" s="4"/>
      <c r="C113" s="4"/>
      <c r="D113" s="4"/>
    </row>
    <row r="114" spans="2:4">
      <c r="B114" s="4"/>
      <c r="C114" s="4"/>
      <c r="D114" s="4"/>
    </row>
    <row r="115" spans="2:4">
      <c r="B115" s="4"/>
      <c r="C115" s="4"/>
      <c r="D115" s="4"/>
    </row>
    <row r="116" spans="2:4">
      <c r="B116" s="4"/>
      <c r="C116" s="4"/>
      <c r="D116" s="4"/>
    </row>
    <row r="117" spans="2:4">
      <c r="B117" s="4"/>
      <c r="C117" s="4"/>
      <c r="D117" s="4"/>
    </row>
    <row r="118" spans="2:4">
      <c r="B118" s="4"/>
      <c r="C118" s="4"/>
      <c r="D118" s="4"/>
    </row>
    <row r="119" spans="2:4">
      <c r="B119" s="4"/>
      <c r="C119" s="4"/>
      <c r="D119" s="4"/>
    </row>
    <row r="120" spans="2:4">
      <c r="B120" s="4"/>
      <c r="C120" s="4"/>
      <c r="D120" s="4"/>
    </row>
    <row r="121" spans="2:4">
      <c r="B121" s="4"/>
      <c r="C121" s="4"/>
      <c r="D121" s="4"/>
    </row>
    <row r="122" spans="2:4">
      <c r="B122" s="4"/>
      <c r="C122" s="4"/>
      <c r="D122" s="4"/>
    </row>
    <row r="123" spans="2:4">
      <c r="B123" s="4"/>
      <c r="C123" s="4"/>
      <c r="D123" s="4"/>
    </row>
    <row r="124" spans="2:4">
      <c r="B124" s="4"/>
      <c r="C124" s="4"/>
      <c r="D124" s="4"/>
    </row>
    <row r="125" spans="2:4">
      <c r="B125" s="4"/>
      <c r="C125" s="4"/>
      <c r="D125" s="4"/>
    </row>
    <row r="126" spans="2:4">
      <c r="B126" s="4"/>
      <c r="C126" s="4"/>
      <c r="D126" s="4"/>
    </row>
    <row r="127" spans="2:4">
      <c r="B127" s="4"/>
      <c r="C127" s="4"/>
      <c r="D127" s="4"/>
    </row>
    <row r="128" spans="2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54" spans="2:4">
      <c r="B154" s="4"/>
      <c r="C154" s="4"/>
      <c r="D154" s="4"/>
    </row>
    <row r="155" spans="2:4">
      <c r="B155" s="4"/>
      <c r="C155" s="4"/>
      <c r="D155" s="4"/>
    </row>
    <row r="156" spans="2:4">
      <c r="B156" s="4"/>
      <c r="C156" s="4"/>
      <c r="D156" s="4"/>
    </row>
    <row r="157" spans="2:4">
      <c r="B157" s="4"/>
      <c r="C157" s="4"/>
      <c r="D157" s="4"/>
    </row>
    <row r="158" spans="2:4">
      <c r="B158" s="4"/>
      <c r="C158" s="4"/>
      <c r="D158" s="4"/>
    </row>
    <row r="159" spans="2:4">
      <c r="B159" s="4"/>
      <c r="C159" s="4"/>
      <c r="D159" s="4"/>
    </row>
    <row r="160" spans="2:4">
      <c r="B160" s="4"/>
      <c r="C160" s="4"/>
      <c r="D160" s="4"/>
    </row>
    <row r="161" spans="2:4">
      <c r="B161" s="4"/>
      <c r="C161" s="4"/>
      <c r="D161" s="4"/>
    </row>
    <row r="162" spans="2:4">
      <c r="B162" s="4"/>
      <c r="C162" s="4"/>
      <c r="D162" s="4"/>
    </row>
    <row r="163" spans="2:4">
      <c r="B163" s="4"/>
      <c r="C163" s="4"/>
      <c r="D163" s="4"/>
    </row>
    <row r="164" spans="2:4">
      <c r="B164" s="4"/>
      <c r="C164" s="4"/>
      <c r="D164" s="4"/>
    </row>
    <row r="165" spans="2:4">
      <c r="B165" s="4"/>
      <c r="C165" s="4"/>
      <c r="D165" s="4"/>
    </row>
    <row r="166" spans="2:4">
      <c r="B166" s="4"/>
      <c r="C166" s="4"/>
      <c r="D166" s="4"/>
    </row>
    <row r="167" spans="2:4">
      <c r="B167" s="4"/>
      <c r="C167" s="4"/>
      <c r="D167" s="4"/>
    </row>
    <row r="168" spans="2:4">
      <c r="B168" s="4"/>
      <c r="C168" s="4"/>
      <c r="D168" s="4"/>
    </row>
    <row r="169" spans="2:4">
      <c r="B169" s="4"/>
      <c r="C169" s="4"/>
      <c r="D169" s="4"/>
    </row>
    <row r="170" spans="2:4">
      <c r="B170" s="4"/>
      <c r="C170" s="4"/>
      <c r="D170" s="4"/>
    </row>
    <row r="171" spans="2:4">
      <c r="B171" s="4"/>
      <c r="C171" s="4"/>
      <c r="D171" s="4"/>
    </row>
    <row r="172" spans="2:4">
      <c r="B172" s="4"/>
      <c r="C172" s="4"/>
      <c r="D172" s="4"/>
    </row>
    <row r="173" spans="2:4">
      <c r="B173" s="4"/>
      <c r="C173" s="4"/>
      <c r="D173" s="4"/>
    </row>
    <row r="174" spans="2:4">
      <c r="B174" s="4"/>
      <c r="C174" s="4"/>
      <c r="D174" s="4"/>
    </row>
    <row r="175" spans="2:4">
      <c r="B175" s="4"/>
      <c r="C175" s="4"/>
      <c r="D175" s="4"/>
    </row>
    <row r="176" spans="2:4">
      <c r="B176" s="4"/>
      <c r="C176" s="4"/>
      <c r="D176" s="4"/>
    </row>
    <row r="177" spans="2:4">
      <c r="B177" s="4"/>
      <c r="C177" s="4"/>
      <c r="D177" s="4"/>
    </row>
    <row r="178" spans="2:4">
      <c r="B178" s="4"/>
      <c r="C178" s="4"/>
      <c r="D178" s="4"/>
    </row>
    <row r="179" spans="2:4">
      <c r="B179" s="4"/>
      <c r="C179" s="4"/>
      <c r="D179" s="4"/>
    </row>
    <row r="180" spans="2:4">
      <c r="B180" s="4"/>
      <c r="C180" s="4"/>
      <c r="D180" s="4"/>
    </row>
    <row r="181" spans="2:4">
      <c r="B181" s="4"/>
      <c r="C181" s="4"/>
      <c r="D181" s="4"/>
    </row>
    <row r="182" spans="2:4">
      <c r="B182" s="4"/>
      <c r="C182" s="4"/>
      <c r="D182" s="4"/>
    </row>
    <row r="183" spans="2:4">
      <c r="B183" s="4"/>
      <c r="C183" s="4"/>
      <c r="D183" s="4"/>
    </row>
    <row r="184" spans="2:4">
      <c r="B184" s="4"/>
      <c r="C184" s="4"/>
      <c r="D184" s="4"/>
    </row>
    <row r="185" spans="2:4">
      <c r="B185" s="4"/>
      <c r="C185" s="4"/>
      <c r="D185" s="4"/>
    </row>
    <row r="186" spans="2:4">
      <c r="B186" s="4"/>
      <c r="C186" s="4"/>
      <c r="D186" s="4"/>
    </row>
    <row r="187" spans="2:4">
      <c r="B187" s="4"/>
      <c r="C187" s="4"/>
      <c r="D187" s="4"/>
    </row>
    <row r="188" spans="2:4">
      <c r="B188" s="4"/>
      <c r="C188" s="4"/>
      <c r="D188" s="4"/>
    </row>
    <row r="189" spans="2:4">
      <c r="B189" s="4"/>
      <c r="C189" s="4"/>
      <c r="D189" s="4"/>
    </row>
    <row r="190" spans="2:4">
      <c r="B190" s="4"/>
      <c r="C190" s="4"/>
      <c r="D190" s="4"/>
    </row>
    <row r="191" spans="2:4">
      <c r="B191" s="4"/>
      <c r="C191" s="4"/>
      <c r="D191" s="4"/>
    </row>
    <row r="192" spans="2:4">
      <c r="B192" s="4"/>
      <c r="C192" s="4"/>
      <c r="D192" s="4"/>
    </row>
    <row r="193" spans="2:4">
      <c r="B193" s="4"/>
      <c r="C193" s="4"/>
      <c r="D193" s="4"/>
    </row>
    <row r="194" spans="2:4">
      <c r="B194" s="4"/>
      <c r="C194" s="4"/>
      <c r="D194" s="4"/>
    </row>
    <row r="195" spans="2:4">
      <c r="B195" s="4"/>
      <c r="C195" s="4"/>
      <c r="D195" s="4"/>
    </row>
    <row r="196" spans="2:4">
      <c r="B196" s="4"/>
      <c r="C196" s="4"/>
      <c r="D196" s="4"/>
    </row>
    <row r="197" spans="2:4">
      <c r="B197" s="4"/>
      <c r="C197" s="4"/>
      <c r="D197" s="4"/>
    </row>
    <row r="198" spans="2:4">
      <c r="B198" s="4"/>
      <c r="C198" s="4"/>
      <c r="D198" s="4"/>
    </row>
    <row r="199" spans="2:4">
      <c r="B199" s="4"/>
      <c r="C199" s="4"/>
      <c r="D199" s="4"/>
    </row>
    <row r="200" spans="2:4">
      <c r="B200" s="4"/>
      <c r="C200" s="4"/>
      <c r="D200" s="4"/>
    </row>
    <row r="201" spans="2:4">
      <c r="B201" s="4"/>
      <c r="C201" s="4"/>
      <c r="D201" s="4"/>
    </row>
    <row r="202" spans="2:4">
      <c r="B202" s="4"/>
      <c r="C202" s="4"/>
      <c r="D202" s="4"/>
    </row>
    <row r="203" spans="2:4">
      <c r="B203" s="4"/>
      <c r="C203" s="4"/>
      <c r="D203" s="4"/>
    </row>
    <row r="204" spans="2:4">
      <c r="B204" s="4"/>
      <c r="C204" s="4"/>
      <c r="D204" s="4"/>
    </row>
    <row r="205" spans="2:4">
      <c r="B205" s="4"/>
      <c r="C205" s="4"/>
      <c r="D205" s="4"/>
    </row>
    <row r="206" spans="2:4">
      <c r="B206" s="4"/>
      <c r="C206" s="4"/>
      <c r="D206" s="4"/>
    </row>
    <row r="207" spans="2:4">
      <c r="B207" s="4"/>
      <c r="C207" s="4"/>
      <c r="D207" s="4"/>
    </row>
    <row r="208" spans="2:4">
      <c r="B208" s="4"/>
      <c r="C208" s="4"/>
      <c r="D208" s="4"/>
    </row>
    <row r="209" spans="2:4">
      <c r="B209" s="4"/>
      <c r="C209" s="4"/>
      <c r="D209" s="4"/>
    </row>
    <row r="210" spans="2:4">
      <c r="B210" s="4"/>
      <c r="C210" s="4"/>
      <c r="D210" s="4"/>
    </row>
    <row r="211" spans="2:4">
      <c r="B211" s="4"/>
      <c r="C211" s="4"/>
      <c r="D211" s="4"/>
    </row>
    <row r="212" spans="2:4">
      <c r="B212" s="4"/>
      <c r="C212" s="4"/>
      <c r="D212" s="4"/>
    </row>
    <row r="213" spans="2:4">
      <c r="B213" s="4"/>
      <c r="C213" s="4"/>
      <c r="D213" s="4"/>
    </row>
    <row r="214" spans="2:4">
      <c r="B214" s="4"/>
      <c r="C214" s="4"/>
      <c r="D214" s="4"/>
    </row>
    <row r="215" spans="2:4">
      <c r="B215" s="4"/>
      <c r="C215" s="4"/>
      <c r="D215" s="4"/>
    </row>
    <row r="216" spans="2:4">
      <c r="B216" s="4"/>
      <c r="C216" s="4"/>
      <c r="D216" s="4"/>
    </row>
    <row r="217" spans="2:4">
      <c r="B217" s="4"/>
      <c r="C217" s="4"/>
      <c r="D217" s="4"/>
    </row>
    <row r="218" spans="2:4">
      <c r="B218" s="4"/>
      <c r="C218" s="4"/>
      <c r="D218" s="4"/>
    </row>
    <row r="219" spans="2:4">
      <c r="B219" s="4"/>
      <c r="C219" s="4"/>
      <c r="D219" s="4"/>
    </row>
    <row r="220" spans="2:4">
      <c r="B220" s="4"/>
      <c r="C220" s="4"/>
      <c r="D220" s="4"/>
    </row>
    <row r="221" spans="2:4">
      <c r="B221" s="4"/>
      <c r="C221" s="4"/>
      <c r="D221" s="4"/>
    </row>
    <row r="222" spans="2:4">
      <c r="B222" s="4"/>
      <c r="C222" s="4"/>
      <c r="D222" s="4"/>
    </row>
    <row r="223" spans="2:4">
      <c r="B223" s="4"/>
      <c r="C223" s="4"/>
      <c r="D223" s="4"/>
    </row>
    <row r="224" spans="2:4">
      <c r="B224" s="4"/>
      <c r="C224" s="4"/>
      <c r="D224" s="4"/>
    </row>
    <row r="225" spans="2:4">
      <c r="B225" s="4"/>
      <c r="C225" s="4"/>
      <c r="D225" s="4"/>
    </row>
    <row r="226" spans="2:4">
      <c r="B226" s="4"/>
      <c r="C226" s="4"/>
      <c r="D226" s="4"/>
    </row>
    <row r="227" spans="2:4">
      <c r="B227" s="4"/>
      <c r="C227" s="4"/>
      <c r="D227" s="4"/>
    </row>
    <row r="228" spans="2:4">
      <c r="B228" s="4"/>
      <c r="C228" s="4"/>
      <c r="D228" s="4"/>
    </row>
    <row r="229" spans="2:4">
      <c r="B229" s="4"/>
      <c r="C229" s="4"/>
      <c r="D229" s="4"/>
    </row>
    <row r="230" spans="2:4">
      <c r="B230" s="4"/>
      <c r="C230" s="4"/>
      <c r="D230" s="4"/>
    </row>
    <row r="231" spans="2:4">
      <c r="B231" s="4"/>
      <c r="C231" s="4"/>
      <c r="D231" s="4"/>
    </row>
    <row r="232" spans="2:4">
      <c r="B232" s="4"/>
      <c r="C232" s="4"/>
      <c r="D232" s="4"/>
    </row>
    <row r="233" spans="2:4">
      <c r="B233" s="4"/>
      <c r="C233" s="4"/>
      <c r="D233" s="4"/>
    </row>
    <row r="234" spans="2:4">
      <c r="B234" s="4"/>
      <c r="C234" s="4"/>
      <c r="D234" s="4"/>
    </row>
    <row r="235" spans="2:4">
      <c r="B235" s="4"/>
      <c r="C235" s="4"/>
      <c r="D235" s="4"/>
    </row>
    <row r="236" spans="2:4">
      <c r="B236" s="4"/>
      <c r="C236" s="4"/>
      <c r="D236" s="4"/>
    </row>
    <row r="237" spans="2:4">
      <c r="B237" s="4"/>
      <c r="C237" s="4"/>
      <c r="D237" s="4"/>
    </row>
    <row r="238" spans="2:4">
      <c r="B238" s="4"/>
      <c r="C238" s="4"/>
      <c r="D238" s="4"/>
    </row>
    <row r="239" spans="2:4">
      <c r="B239" s="4"/>
      <c r="C239" s="4"/>
      <c r="D239" s="4"/>
    </row>
    <row r="240" spans="2:4">
      <c r="B240" s="4"/>
      <c r="C240" s="4"/>
      <c r="D240" s="4"/>
    </row>
    <row r="241" spans="2:4">
      <c r="B241" s="4"/>
      <c r="C241" s="4"/>
      <c r="D241" s="4"/>
    </row>
    <row r="242" spans="2:4">
      <c r="B242" s="4"/>
      <c r="C242" s="4"/>
      <c r="D242" s="4"/>
    </row>
    <row r="243" spans="2:4">
      <c r="B243" s="4"/>
      <c r="C243" s="4"/>
      <c r="D243" s="4"/>
    </row>
    <row r="244" spans="2:4">
      <c r="B244" s="4"/>
      <c r="C244" s="4"/>
      <c r="D244" s="4"/>
    </row>
    <row r="245" spans="2:4">
      <c r="B245" s="4"/>
      <c r="C245" s="4"/>
      <c r="D245" s="4"/>
    </row>
    <row r="246" spans="2:4">
      <c r="B246" s="4"/>
      <c r="C246" s="4"/>
      <c r="D246" s="4"/>
    </row>
    <row r="247" spans="2:4">
      <c r="B247" s="4"/>
      <c r="C247" s="4"/>
      <c r="D247" s="4"/>
    </row>
    <row r="248" spans="2:4">
      <c r="B248" s="4"/>
      <c r="C248" s="4"/>
      <c r="D248" s="4"/>
    </row>
    <row r="249" spans="2:4">
      <c r="B249" s="4"/>
      <c r="C249" s="4"/>
      <c r="D249" s="4"/>
    </row>
    <row r="250" spans="2:4">
      <c r="B250" s="4"/>
      <c r="C250" s="4"/>
      <c r="D250" s="4"/>
    </row>
    <row r="251" spans="2:4">
      <c r="B251" s="4"/>
      <c r="C251" s="4"/>
      <c r="D251" s="4"/>
    </row>
    <row r="252" spans="2:4">
      <c r="B252" s="4"/>
      <c r="C252" s="4"/>
      <c r="D252" s="4"/>
    </row>
    <row r="253" spans="2:4">
      <c r="B253" s="4"/>
      <c r="C253" s="4"/>
      <c r="D253" s="4"/>
    </row>
    <row r="254" spans="2:4">
      <c r="B254" s="4"/>
      <c r="C254" s="4"/>
      <c r="D254" s="4"/>
    </row>
    <row r="255" spans="2:4">
      <c r="B255" s="4"/>
      <c r="C255" s="4"/>
      <c r="D255" s="4"/>
    </row>
    <row r="256" spans="2:4">
      <c r="B256" s="4"/>
      <c r="C256" s="4"/>
      <c r="D256" s="4"/>
    </row>
    <row r="257" spans="2:4">
      <c r="B257" s="4"/>
      <c r="C257" s="4"/>
      <c r="D257" s="4"/>
    </row>
    <row r="258" spans="2:4">
      <c r="B258" s="4"/>
      <c r="C258" s="4"/>
      <c r="D258" s="4"/>
    </row>
    <row r="259" spans="2:4">
      <c r="B259" s="4"/>
      <c r="C259" s="4"/>
      <c r="D259" s="4"/>
    </row>
    <row r="260" spans="2:4">
      <c r="B260" s="4"/>
      <c r="C260" s="4"/>
      <c r="D260" s="4"/>
    </row>
    <row r="261" spans="2:4">
      <c r="B261" s="4"/>
      <c r="C261" s="4"/>
      <c r="D261" s="4"/>
    </row>
    <row r="262" spans="2:4">
      <c r="B262" s="4"/>
      <c r="C262" s="4"/>
      <c r="D262" s="4"/>
    </row>
    <row r="263" spans="2:4">
      <c r="B263" s="4"/>
      <c r="C263" s="4"/>
      <c r="D263" s="4"/>
    </row>
    <row r="264" spans="2:4">
      <c r="B264" s="4"/>
      <c r="C264" s="4"/>
      <c r="D264" s="4"/>
    </row>
    <row r="265" spans="2:4">
      <c r="B265" s="4"/>
      <c r="C265" s="4"/>
      <c r="D265" s="4"/>
    </row>
    <row r="266" spans="2:4">
      <c r="B266" s="4"/>
      <c r="C266" s="4"/>
      <c r="D266" s="4"/>
    </row>
    <row r="267" spans="2:4">
      <c r="B267" s="4"/>
      <c r="C267" s="4"/>
      <c r="D267" s="4"/>
    </row>
    <row r="268" spans="2:4">
      <c r="B268" s="4"/>
      <c r="C268" s="4"/>
      <c r="D268" s="4"/>
    </row>
    <row r="269" spans="2:4">
      <c r="B269" s="4"/>
      <c r="C269" s="4"/>
      <c r="D269" s="4"/>
    </row>
    <row r="270" spans="2:4">
      <c r="B270" s="4"/>
      <c r="C270" s="4"/>
      <c r="D270" s="4"/>
    </row>
    <row r="271" spans="2:4">
      <c r="B271" s="4"/>
      <c r="C271" s="4"/>
      <c r="D271" s="4"/>
    </row>
    <row r="272" spans="2:4">
      <c r="B272" s="4"/>
      <c r="C272" s="4"/>
      <c r="D272" s="4"/>
    </row>
    <row r="273" spans="2:4">
      <c r="B273" s="4"/>
      <c r="C273" s="4"/>
      <c r="D273" s="4"/>
    </row>
    <row r="274" spans="2:4">
      <c r="B274" s="4"/>
      <c r="C274" s="4"/>
      <c r="D274" s="4"/>
    </row>
    <row r="275" spans="2:4">
      <c r="B275" s="4"/>
      <c r="C275" s="4"/>
      <c r="D275" s="4"/>
    </row>
    <row r="276" spans="2:4">
      <c r="B276" s="4"/>
      <c r="C276" s="4"/>
      <c r="D276" s="4"/>
    </row>
    <row r="277" spans="2:4">
      <c r="B277" s="4"/>
      <c r="C277" s="4"/>
      <c r="D277" s="4"/>
    </row>
    <row r="278" spans="2:4">
      <c r="B278" s="4"/>
      <c r="C278" s="4"/>
      <c r="D278" s="4"/>
    </row>
    <row r="279" spans="2:4">
      <c r="B279" s="4"/>
      <c r="C279" s="4"/>
      <c r="D279" s="4"/>
    </row>
    <row r="280" spans="2:4">
      <c r="B280" s="4"/>
      <c r="C280" s="4"/>
      <c r="D280" s="4"/>
    </row>
    <row r="281" spans="2:4">
      <c r="B281" s="4"/>
      <c r="C281" s="4"/>
      <c r="D281" s="4"/>
    </row>
    <row r="282" spans="2:4">
      <c r="B282" s="4"/>
      <c r="C282" s="4"/>
      <c r="D282" s="4"/>
    </row>
    <row r="283" spans="2:4">
      <c r="B283" s="4"/>
      <c r="C283" s="4"/>
      <c r="D283" s="4"/>
    </row>
    <row r="284" spans="2:4">
      <c r="B284" s="4"/>
      <c r="C284" s="4"/>
      <c r="D284" s="4"/>
    </row>
    <row r="285" spans="2:4">
      <c r="B285" s="4"/>
      <c r="C285" s="4"/>
      <c r="D285" s="4"/>
    </row>
    <row r="286" spans="2:4">
      <c r="B286" s="4"/>
      <c r="C286" s="4"/>
      <c r="D286" s="4"/>
    </row>
    <row r="287" spans="2:4">
      <c r="B287" s="4"/>
      <c r="C287" s="4"/>
      <c r="D287" s="4"/>
    </row>
    <row r="288" spans="2:4">
      <c r="B288" s="4"/>
      <c r="C288" s="4"/>
      <c r="D288" s="4"/>
    </row>
    <row r="289" spans="2:4">
      <c r="B289" s="4"/>
      <c r="C289" s="4"/>
      <c r="D289" s="4"/>
    </row>
    <row r="290" spans="2:4">
      <c r="B290" s="4"/>
      <c r="C290" s="4"/>
      <c r="D290" s="4"/>
    </row>
    <row r="291" spans="2:4">
      <c r="B291" s="4"/>
      <c r="C291" s="4"/>
      <c r="D291" s="4"/>
    </row>
    <row r="292" spans="2:4">
      <c r="B292" s="4"/>
      <c r="C292" s="4"/>
      <c r="D292" s="4"/>
    </row>
    <row r="293" spans="2:4">
      <c r="B293" s="4"/>
      <c r="C293" s="4"/>
      <c r="D293" s="4"/>
    </row>
    <row r="294" spans="2:4">
      <c r="B294" s="4"/>
      <c r="C294" s="4"/>
      <c r="D294" s="4"/>
    </row>
    <row r="295" spans="2:4">
      <c r="B295" s="4"/>
      <c r="C295" s="4"/>
      <c r="D295" s="4"/>
    </row>
    <row r="296" spans="2:4">
      <c r="B296" s="4"/>
      <c r="C296" s="4"/>
      <c r="D296" s="4"/>
    </row>
    <row r="297" spans="2:4">
      <c r="B297" s="4"/>
      <c r="C297" s="4"/>
      <c r="D297" s="4"/>
    </row>
    <row r="298" spans="2:4">
      <c r="B298" s="4"/>
      <c r="C298" s="4"/>
      <c r="D298" s="4"/>
    </row>
    <row r="299" spans="2:4">
      <c r="B299" s="4"/>
      <c r="C299" s="4"/>
      <c r="D299" s="4"/>
    </row>
    <row r="300" spans="2:4">
      <c r="B300" s="4"/>
      <c r="C300" s="4"/>
      <c r="D300" s="4"/>
    </row>
    <row r="301" spans="2:4">
      <c r="B301" s="4"/>
      <c r="C301" s="4"/>
      <c r="D301" s="4"/>
    </row>
    <row r="302" spans="2:4">
      <c r="B302" s="4"/>
      <c r="C302" s="4"/>
      <c r="D302" s="4"/>
    </row>
    <row r="303" spans="2:4">
      <c r="B303" s="4"/>
      <c r="C303" s="4"/>
      <c r="D303" s="4"/>
    </row>
    <row r="304" spans="2:4">
      <c r="B304" s="4"/>
      <c r="C304" s="4"/>
      <c r="D304" s="4"/>
    </row>
    <row r="305" spans="2:4">
      <c r="B305" s="4"/>
      <c r="C305" s="4"/>
      <c r="D305" s="4"/>
    </row>
    <row r="306" spans="2:4">
      <c r="B306" s="4"/>
      <c r="C306" s="4"/>
      <c r="D306" s="4"/>
    </row>
    <row r="307" spans="2:4">
      <c r="B307" s="4"/>
      <c r="C307" s="4"/>
      <c r="D307" s="4"/>
    </row>
    <row r="308" spans="2:4">
      <c r="B308" s="4"/>
      <c r="C308" s="4"/>
      <c r="D308" s="4"/>
    </row>
    <row r="309" spans="2:4">
      <c r="B309" s="4"/>
      <c r="C309" s="4"/>
      <c r="D309" s="4"/>
    </row>
    <row r="310" spans="2:4">
      <c r="B310" s="4"/>
      <c r="C310" s="4"/>
      <c r="D310" s="4"/>
    </row>
    <row r="311" spans="2:4">
      <c r="B311" s="4"/>
      <c r="C311" s="4"/>
      <c r="D311" s="4"/>
    </row>
    <row r="312" spans="2:4">
      <c r="B312" s="4"/>
      <c r="C312" s="4"/>
      <c r="D312" s="4"/>
    </row>
    <row r="313" spans="2:4">
      <c r="B313" s="4"/>
      <c r="C313" s="4"/>
      <c r="D313" s="4"/>
    </row>
    <row r="314" spans="2:4">
      <c r="B314" s="4"/>
      <c r="C314" s="4"/>
      <c r="D314" s="4"/>
    </row>
    <row r="315" spans="2:4">
      <c r="B315" s="4"/>
      <c r="C315" s="4"/>
      <c r="D315" s="4"/>
    </row>
    <row r="316" spans="2:4">
      <c r="B316" s="4"/>
      <c r="C316" s="4"/>
      <c r="D316" s="4"/>
    </row>
    <row r="317" spans="2:4">
      <c r="B317" s="4"/>
      <c r="C317" s="4"/>
      <c r="D317" s="4"/>
    </row>
    <row r="318" spans="2:4">
      <c r="B318" s="4"/>
      <c r="C318" s="4"/>
      <c r="D318" s="4"/>
    </row>
    <row r="319" spans="2:4">
      <c r="B319" s="4"/>
      <c r="C319" s="4"/>
      <c r="D319" s="4"/>
    </row>
    <row r="320" spans="2:4">
      <c r="B320" s="4"/>
      <c r="C320" s="4"/>
      <c r="D320" s="4"/>
    </row>
    <row r="321" spans="2:4">
      <c r="B321" s="4"/>
      <c r="C321" s="4"/>
      <c r="D321" s="4"/>
    </row>
    <row r="322" spans="2:4">
      <c r="B322" s="4"/>
      <c r="C322" s="4"/>
      <c r="D322" s="4"/>
    </row>
    <row r="323" spans="2:4">
      <c r="B323" s="4"/>
      <c r="C323" s="4"/>
      <c r="D323" s="4"/>
    </row>
    <row r="324" spans="2:4">
      <c r="B324" s="4"/>
      <c r="C324" s="4"/>
      <c r="D324" s="4"/>
    </row>
    <row r="325" spans="2:4">
      <c r="B325" s="4"/>
      <c r="C325" s="4"/>
      <c r="D325" s="4"/>
    </row>
    <row r="326" spans="2:4">
      <c r="B326" s="4"/>
      <c r="C326" s="4"/>
      <c r="D326" s="4"/>
    </row>
    <row r="327" spans="2:4">
      <c r="B327" s="4"/>
      <c r="C327" s="4"/>
      <c r="D327" s="4"/>
    </row>
    <row r="328" spans="2:4">
      <c r="B328" s="4"/>
      <c r="C328" s="4"/>
      <c r="D328" s="4"/>
    </row>
    <row r="329" spans="2:4">
      <c r="B329" s="4"/>
      <c r="C329" s="4"/>
      <c r="D329" s="4"/>
    </row>
    <row r="330" spans="2:4">
      <c r="B330" s="4"/>
      <c r="C330" s="4"/>
      <c r="D330" s="4"/>
    </row>
    <row r="331" spans="2:4">
      <c r="B331" s="4"/>
      <c r="C331" s="4"/>
      <c r="D331" s="4"/>
    </row>
    <row r="332" spans="2:4">
      <c r="B332" s="4"/>
      <c r="C332" s="4"/>
      <c r="D332" s="4"/>
    </row>
    <row r="333" spans="2:4">
      <c r="B333" s="4"/>
      <c r="C333" s="4"/>
      <c r="D333" s="4"/>
    </row>
    <row r="334" spans="2:4">
      <c r="B334" s="4"/>
      <c r="C334" s="4"/>
      <c r="D334" s="4"/>
    </row>
    <row r="335" spans="2:4">
      <c r="B335" s="4"/>
      <c r="C335" s="4"/>
      <c r="D335" s="4"/>
    </row>
    <row r="336" spans="2:4">
      <c r="B336" s="4"/>
      <c r="C336" s="4"/>
      <c r="D336" s="4"/>
    </row>
    <row r="337" spans="2:4">
      <c r="B337" s="4"/>
      <c r="C337" s="4"/>
      <c r="D337" s="4"/>
    </row>
    <row r="338" spans="2:4">
      <c r="B338" s="4"/>
      <c r="C338" s="4"/>
      <c r="D338" s="4"/>
    </row>
    <row r="339" spans="2:4">
      <c r="B339" s="4"/>
      <c r="C339" s="4"/>
      <c r="D339" s="4"/>
    </row>
    <row r="340" spans="2:4">
      <c r="B340" s="4"/>
      <c r="C340" s="4"/>
      <c r="D340" s="4"/>
    </row>
    <row r="341" spans="2:4">
      <c r="B341" s="4"/>
      <c r="C341" s="4"/>
      <c r="D341" s="4"/>
    </row>
    <row r="342" spans="2:4">
      <c r="B342" s="4"/>
      <c r="C342" s="4"/>
      <c r="D342" s="4"/>
    </row>
    <row r="343" spans="2:4">
      <c r="B343" s="4"/>
      <c r="C343" s="4"/>
      <c r="D343" s="4"/>
    </row>
    <row r="344" spans="2:4">
      <c r="B344" s="4"/>
      <c r="C344" s="4"/>
      <c r="D344" s="4"/>
    </row>
    <row r="345" spans="2:4">
      <c r="B345" s="4"/>
      <c r="C345" s="4"/>
      <c r="D345" s="4"/>
    </row>
    <row r="346" spans="2:4">
      <c r="B346" s="4"/>
      <c r="C346" s="4"/>
      <c r="D346" s="4"/>
    </row>
    <row r="347" spans="2:4">
      <c r="B347" s="4"/>
      <c r="C347" s="4"/>
      <c r="D347" s="4"/>
    </row>
    <row r="348" spans="2:4">
      <c r="B348" s="4"/>
      <c r="C348" s="4"/>
      <c r="D348" s="4"/>
    </row>
    <row r="349" spans="2:4">
      <c r="B349" s="4"/>
      <c r="C349" s="4"/>
      <c r="D349" s="4"/>
    </row>
    <row r="350" spans="2:4">
      <c r="B350" s="4"/>
      <c r="C350" s="4"/>
      <c r="D350" s="4"/>
    </row>
    <row r="351" spans="2:4">
      <c r="B351" s="4"/>
      <c r="C351" s="4"/>
      <c r="D351" s="4"/>
    </row>
    <row r="352" spans="2:4">
      <c r="B352" s="4"/>
      <c r="C352" s="4"/>
      <c r="D352" s="4"/>
    </row>
    <row r="353" spans="2:4">
      <c r="B353" s="4"/>
      <c r="C353" s="4"/>
      <c r="D353" s="4"/>
    </row>
    <row r="354" spans="2:4">
      <c r="B354" s="4"/>
      <c r="C354" s="4"/>
      <c r="D354" s="4"/>
    </row>
    <row r="355" spans="2:4">
      <c r="B355" s="4"/>
      <c r="C355" s="4"/>
      <c r="D355" s="4"/>
    </row>
    <row r="356" spans="2:4">
      <c r="B356" s="4"/>
      <c r="C356" s="4"/>
      <c r="D356" s="4"/>
    </row>
    <row r="357" spans="2:4">
      <c r="B357" s="4"/>
      <c r="C357" s="4"/>
      <c r="D357" s="4"/>
    </row>
    <row r="358" spans="2:4">
      <c r="B358" s="4"/>
      <c r="C358" s="4"/>
      <c r="D358" s="4"/>
    </row>
    <row r="359" spans="2:4">
      <c r="B359" s="4"/>
      <c r="C359" s="4"/>
      <c r="D359" s="4"/>
    </row>
    <row r="360" spans="2:4">
      <c r="B360" s="4"/>
      <c r="C360" s="4"/>
      <c r="D360" s="4"/>
    </row>
    <row r="361" spans="2:4">
      <c r="B361" s="4"/>
      <c r="C361" s="4"/>
      <c r="D361" s="4"/>
    </row>
    <row r="362" spans="2:4">
      <c r="B362" s="4"/>
      <c r="C362" s="4"/>
      <c r="D362" s="4"/>
    </row>
    <row r="363" spans="2:4">
      <c r="B363" s="4"/>
      <c r="C363" s="4"/>
      <c r="D363" s="4"/>
    </row>
    <row r="364" spans="2:4">
      <c r="B364" s="4"/>
      <c r="C364" s="4"/>
      <c r="D364" s="4"/>
    </row>
    <row r="365" spans="2:4">
      <c r="B365" s="4"/>
      <c r="C365" s="4"/>
      <c r="D365" s="4"/>
    </row>
    <row r="366" spans="2:4">
      <c r="B366" s="4"/>
      <c r="C366" s="4"/>
      <c r="D366" s="4"/>
    </row>
    <row r="367" spans="2:4">
      <c r="B367" s="4"/>
      <c r="C367" s="4"/>
      <c r="D367" s="4"/>
    </row>
    <row r="368" spans="2:4">
      <c r="B368" s="4"/>
      <c r="C368" s="4"/>
      <c r="D368" s="4"/>
    </row>
    <row r="369" spans="2:4">
      <c r="B369" s="4"/>
      <c r="C369" s="4"/>
      <c r="D369" s="4"/>
    </row>
    <row r="370" spans="2:4">
      <c r="B370" s="4"/>
      <c r="C370" s="4"/>
      <c r="D370" s="4"/>
    </row>
    <row r="371" spans="2:4">
      <c r="B371" s="4"/>
      <c r="C371" s="4"/>
      <c r="D371" s="4"/>
    </row>
    <row r="372" spans="2:4">
      <c r="B372" s="4"/>
      <c r="C372" s="4"/>
      <c r="D372" s="4"/>
    </row>
    <row r="373" spans="2:4">
      <c r="B373" s="4"/>
      <c r="C373" s="4"/>
      <c r="D373" s="4"/>
    </row>
    <row r="374" spans="2:4">
      <c r="B374" s="4"/>
      <c r="C374" s="4"/>
      <c r="D374" s="4"/>
    </row>
    <row r="375" spans="2:4">
      <c r="B375" s="4"/>
      <c r="C375" s="4"/>
      <c r="D375" s="4"/>
    </row>
    <row r="376" spans="2:4">
      <c r="B376" s="4"/>
      <c r="C376" s="4"/>
      <c r="D376" s="4"/>
    </row>
    <row r="377" spans="2:4">
      <c r="B377" s="4"/>
      <c r="C377" s="4"/>
      <c r="D377" s="4"/>
    </row>
    <row r="378" spans="2:4">
      <c r="B378" s="4"/>
      <c r="C378" s="4"/>
      <c r="D378" s="4"/>
    </row>
    <row r="379" spans="2:4">
      <c r="B379" s="4"/>
      <c r="C379" s="4"/>
      <c r="D379" s="4"/>
    </row>
    <row r="380" spans="2:4">
      <c r="B380" s="4"/>
      <c r="C380" s="4"/>
      <c r="D380" s="4"/>
    </row>
    <row r="381" spans="2:4">
      <c r="B381" s="4"/>
      <c r="C381" s="4"/>
      <c r="D381" s="4"/>
    </row>
    <row r="382" spans="2:4">
      <c r="B382" s="4"/>
      <c r="C382" s="4"/>
      <c r="D382" s="4"/>
    </row>
    <row r="383" spans="2:4">
      <c r="B383" s="4"/>
      <c r="C383" s="4"/>
      <c r="D383" s="4"/>
    </row>
    <row r="384" spans="2:4">
      <c r="B384" s="4"/>
      <c r="C384" s="4"/>
      <c r="D384" s="4"/>
    </row>
    <row r="385" spans="2:4">
      <c r="B385" s="4"/>
      <c r="C385" s="4"/>
      <c r="D385" s="4"/>
    </row>
    <row r="386" spans="2:4">
      <c r="B386" s="4"/>
      <c r="C386" s="4"/>
      <c r="D386" s="4"/>
    </row>
    <row r="387" spans="2:4">
      <c r="B387" s="4"/>
      <c r="C387" s="4"/>
      <c r="D387" s="4"/>
    </row>
    <row r="388" spans="2:4">
      <c r="B388" s="4"/>
      <c r="C388" s="4"/>
      <c r="D388" s="4"/>
    </row>
    <row r="389" spans="2:4">
      <c r="B389" s="4"/>
      <c r="C389" s="4"/>
      <c r="D389" s="4"/>
    </row>
    <row r="390" spans="2:4">
      <c r="B390" s="4"/>
      <c r="C390" s="4"/>
      <c r="D390" s="4"/>
    </row>
    <row r="391" spans="2:4">
      <c r="B391" s="4"/>
      <c r="C391" s="4"/>
      <c r="D391" s="4"/>
    </row>
    <row r="392" spans="2:4">
      <c r="B392" s="4"/>
      <c r="C392" s="4"/>
      <c r="D392" s="4"/>
    </row>
    <row r="393" spans="2:4">
      <c r="B393" s="4"/>
      <c r="C393" s="4"/>
      <c r="D393" s="4"/>
    </row>
    <row r="394" spans="2:4">
      <c r="B394" s="4"/>
      <c r="C394" s="4"/>
      <c r="D394" s="4"/>
    </row>
    <row r="395" spans="2:4">
      <c r="B395" s="4"/>
      <c r="C395" s="4"/>
      <c r="D395" s="4"/>
    </row>
    <row r="396" spans="2:4">
      <c r="B396" s="4"/>
      <c r="C396" s="4"/>
      <c r="D396" s="4"/>
    </row>
    <row r="397" spans="2:4">
      <c r="B397" s="4"/>
      <c r="C397" s="4"/>
      <c r="D397" s="4"/>
    </row>
    <row r="398" spans="2:4">
      <c r="B398" s="4"/>
      <c r="C398" s="4"/>
      <c r="D398" s="4"/>
    </row>
    <row r="399" spans="2:4">
      <c r="B399" s="4"/>
      <c r="C399" s="4"/>
      <c r="D399" s="4"/>
    </row>
    <row r="400" spans="2:4">
      <c r="B400" s="4"/>
      <c r="C400" s="4"/>
      <c r="D400" s="4"/>
    </row>
    <row r="401" spans="2:4">
      <c r="B401" s="4"/>
      <c r="C401" s="4"/>
      <c r="D401" s="4"/>
    </row>
    <row r="402" spans="2:4">
      <c r="B402" s="4"/>
      <c r="C402" s="4"/>
      <c r="D402" s="4"/>
    </row>
    <row r="403" spans="2:4">
      <c r="B403" s="4"/>
      <c r="C403" s="4"/>
      <c r="D403" s="4"/>
    </row>
    <row r="404" spans="2:4">
      <c r="B404" s="4"/>
      <c r="C404" s="4"/>
      <c r="D404" s="4"/>
    </row>
    <row r="405" spans="2:4">
      <c r="B405" s="4"/>
      <c r="C405" s="4"/>
      <c r="D405" s="4"/>
    </row>
    <row r="406" spans="2:4">
      <c r="B406" s="4"/>
      <c r="C406" s="4"/>
      <c r="D406" s="4"/>
    </row>
    <row r="407" spans="2:4">
      <c r="B407" s="4"/>
      <c r="C407" s="4"/>
      <c r="D407" s="4"/>
    </row>
    <row r="408" spans="2:4">
      <c r="B408" s="4"/>
      <c r="C408" s="4"/>
      <c r="D408" s="4"/>
    </row>
    <row r="409" spans="2:4">
      <c r="B409" s="4"/>
      <c r="C409" s="4"/>
      <c r="D409" s="4"/>
    </row>
  </sheetData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6E5E0-FCB2-4102-A9BF-9A6CBE917C3F}">
  <dimension ref="A2:G530"/>
  <sheetViews>
    <sheetView topLeftCell="A7" workbookViewId="0">
      <selection activeCell="F9" sqref="F9"/>
    </sheetView>
  </sheetViews>
  <sheetFormatPr defaultRowHeight="14.4"/>
  <cols>
    <col min="1" max="1" width="19.6640625" customWidth="1"/>
    <col min="2" max="2" width="42.5546875" customWidth="1"/>
    <col min="3" max="3" width="74.5546875" customWidth="1"/>
    <col min="4" max="4" width="19.44140625" customWidth="1"/>
    <col min="5" max="8" width="10.44140625" customWidth="1"/>
  </cols>
  <sheetData>
    <row r="2" spans="1:7">
      <c r="A2" s="12" t="s">
        <v>539</v>
      </c>
    </row>
    <row r="4" spans="1:7" ht="15" thickBot="1">
      <c r="A4" s="117" t="s">
        <v>0</v>
      </c>
      <c r="B4" s="117" t="s">
        <v>1</v>
      </c>
      <c r="C4" s="117" t="s">
        <v>2</v>
      </c>
      <c r="D4" s="117" t="s">
        <v>3</v>
      </c>
      <c r="E4" s="4"/>
      <c r="F4" s="4"/>
      <c r="G4" s="4"/>
    </row>
    <row r="5" spans="1:7">
      <c r="A5" s="55" t="s">
        <v>438</v>
      </c>
      <c r="B5" s="156"/>
      <c r="C5" s="156"/>
      <c r="D5" s="57"/>
      <c r="E5" s="4"/>
      <c r="F5" s="4"/>
      <c r="G5" s="4"/>
    </row>
    <row r="6" spans="1:7" ht="28.8">
      <c r="A6" s="146" t="s">
        <v>159</v>
      </c>
      <c r="B6" s="121" t="s">
        <v>442</v>
      </c>
      <c r="C6" s="121" t="s">
        <v>439</v>
      </c>
      <c r="D6" s="19">
        <f>5.47*ОГЛАВЛЕНИЕ!H22</f>
        <v>2953.7999999999997</v>
      </c>
      <c r="E6" s="4"/>
      <c r="F6" s="4"/>
      <c r="G6" s="4"/>
    </row>
    <row r="7" spans="1:7" ht="28.8">
      <c r="A7" s="121" t="s">
        <v>262</v>
      </c>
      <c r="B7" s="121" t="s">
        <v>263</v>
      </c>
      <c r="C7" s="121" t="s">
        <v>264</v>
      </c>
      <c r="D7" s="19">
        <f>5.47*ОГЛАВЛЕНИЕ!H22</f>
        <v>2953.7999999999997</v>
      </c>
      <c r="E7" s="4"/>
      <c r="F7" s="4"/>
      <c r="G7" s="4"/>
    </row>
    <row r="8" spans="1:7" ht="28.8">
      <c r="A8" s="121" t="s">
        <v>265</v>
      </c>
      <c r="B8" s="121" t="s">
        <v>448</v>
      </c>
      <c r="C8" s="121" t="s">
        <v>447</v>
      </c>
      <c r="D8" s="19">
        <f>5.47*ОГЛАВЛЕНИЕ!H22</f>
        <v>2953.7999999999997</v>
      </c>
      <c r="E8" s="4"/>
      <c r="F8" s="4"/>
      <c r="G8" s="4"/>
    </row>
    <row r="9" spans="1:7" ht="28.8">
      <c r="A9" s="146" t="s">
        <v>160</v>
      </c>
      <c r="B9" s="121" t="s">
        <v>440</v>
      </c>
      <c r="C9" s="121" t="s">
        <v>161</v>
      </c>
      <c r="D9" s="19">
        <f>3.65*ОГЛАВЛЕНИЕ!H22</f>
        <v>1971</v>
      </c>
      <c r="E9" s="4"/>
      <c r="F9" s="4"/>
      <c r="G9" s="4"/>
    </row>
    <row r="10" spans="1:7" ht="28.8">
      <c r="A10" s="146" t="s">
        <v>162</v>
      </c>
      <c r="B10" s="121" t="s">
        <v>441</v>
      </c>
      <c r="C10" s="121" t="s">
        <v>163</v>
      </c>
      <c r="D10" s="19">
        <f>9.91*ОГЛАВЛЕНИЕ!H22</f>
        <v>5351.4</v>
      </c>
      <c r="E10" s="4"/>
      <c r="F10" s="4"/>
      <c r="G10" s="4"/>
    </row>
    <row r="11" spans="1:7" ht="28.8">
      <c r="A11" s="146" t="s">
        <v>164</v>
      </c>
      <c r="B11" s="121" t="s">
        <v>443</v>
      </c>
      <c r="C11" s="121" t="s">
        <v>165</v>
      </c>
      <c r="D11" s="19">
        <f>10.3*ОГЛАВЛЕНИЕ!H22</f>
        <v>5562</v>
      </c>
      <c r="E11" s="4"/>
      <c r="F11" s="4"/>
      <c r="G11" s="4"/>
    </row>
    <row r="12" spans="1:7">
      <c r="A12" s="121" t="s">
        <v>170</v>
      </c>
      <c r="B12" s="121" t="s">
        <v>446</v>
      </c>
      <c r="C12" s="121" t="s">
        <v>171</v>
      </c>
      <c r="D12" s="19">
        <f>7.1*ОГЛАВЛЕНИЕ!H22</f>
        <v>3834</v>
      </c>
      <c r="E12" s="4"/>
      <c r="F12" s="4"/>
      <c r="G12" s="4"/>
    </row>
    <row r="13" spans="1:7" ht="15" thickBot="1">
      <c r="A13" s="147" t="s">
        <v>249</v>
      </c>
      <c r="B13" s="125" t="s">
        <v>250</v>
      </c>
      <c r="C13" s="125" t="s">
        <v>251</v>
      </c>
      <c r="D13" s="23">
        <f>4.79*ОГЛАВЛЕНИЕ!H22</f>
        <v>2586.6</v>
      </c>
      <c r="E13" s="4"/>
      <c r="F13" s="4"/>
      <c r="G13" s="4"/>
    </row>
    <row r="14" spans="1:7" ht="15" thickBot="1">
      <c r="A14" s="153"/>
      <c r="B14" s="54"/>
      <c r="C14" s="54"/>
      <c r="D14" s="47"/>
      <c r="E14" s="4"/>
      <c r="F14" s="4"/>
      <c r="G14" s="4"/>
    </row>
    <row r="15" spans="1:7">
      <c r="A15" s="55" t="s">
        <v>456</v>
      </c>
      <c r="B15" s="156"/>
      <c r="C15" s="156"/>
      <c r="D15" s="57"/>
      <c r="E15" s="4"/>
      <c r="F15" s="4"/>
      <c r="G15" s="4"/>
    </row>
    <row r="16" spans="1:7" ht="28.8">
      <c r="A16" s="146" t="s">
        <v>166</v>
      </c>
      <c r="B16" s="121" t="s">
        <v>444</v>
      </c>
      <c r="C16" s="121" t="s">
        <v>167</v>
      </c>
      <c r="D16" s="19">
        <f>11.98*ОГЛАВЛЕНИЕ!H22</f>
        <v>6469.2</v>
      </c>
      <c r="E16" s="4"/>
      <c r="F16" s="4"/>
      <c r="G16" s="4"/>
    </row>
    <row r="17" spans="1:7" ht="43.8" thickBot="1">
      <c r="A17" s="147" t="s">
        <v>168</v>
      </c>
      <c r="B17" s="125" t="s">
        <v>445</v>
      </c>
      <c r="C17" s="125" t="s">
        <v>169</v>
      </c>
      <c r="D17" s="19">
        <f>12.53*ОГЛАВЛЕНИЕ!H22</f>
        <v>6766.2</v>
      </c>
      <c r="E17" s="4"/>
      <c r="F17" s="4"/>
      <c r="G17" s="4"/>
    </row>
    <row r="18" spans="1:7" ht="15" thickBot="1">
      <c r="A18" s="154"/>
      <c r="B18" s="155"/>
      <c r="C18" s="155"/>
      <c r="D18" s="159"/>
      <c r="E18" s="4"/>
      <c r="F18" s="4"/>
      <c r="G18" s="4"/>
    </row>
    <row r="19" spans="1:7">
      <c r="A19" s="55" t="s">
        <v>457</v>
      </c>
      <c r="B19" s="156"/>
      <c r="C19" s="156"/>
      <c r="D19" s="57"/>
      <c r="E19" s="4"/>
      <c r="F19" s="4"/>
      <c r="G19" s="4"/>
    </row>
    <row r="20" spans="1:7" ht="15" thickBot="1">
      <c r="A20" s="147" t="s">
        <v>252</v>
      </c>
      <c r="B20" s="125" t="s">
        <v>252</v>
      </c>
      <c r="C20" s="125" t="s">
        <v>253</v>
      </c>
      <c r="D20" s="23">
        <f>17.55*ОГЛАВЛЕНИЕ!H22</f>
        <v>9477</v>
      </c>
      <c r="E20" s="4"/>
      <c r="F20" s="4"/>
      <c r="G20" s="4"/>
    </row>
    <row r="22" spans="1:7">
      <c r="B22" s="4"/>
      <c r="C22" s="4"/>
      <c r="D22" s="4"/>
    </row>
    <row r="23" spans="1:7">
      <c r="B23" s="4"/>
      <c r="C23" s="4"/>
      <c r="D23" s="4"/>
    </row>
    <row r="24" spans="1:7">
      <c r="B24" s="4"/>
      <c r="C24" s="4"/>
      <c r="D24" s="4"/>
    </row>
    <row r="25" spans="1:7">
      <c r="B25" s="4"/>
      <c r="C25" s="4"/>
      <c r="D25" s="4"/>
    </row>
    <row r="26" spans="1:7">
      <c r="B26" s="4"/>
      <c r="C26" s="4"/>
      <c r="D26" s="4"/>
    </row>
    <row r="27" spans="1:7">
      <c r="B27" s="4"/>
      <c r="C27" s="4"/>
      <c r="D27" s="4"/>
    </row>
    <row r="28" spans="1:7">
      <c r="B28" s="4"/>
      <c r="C28" s="4"/>
      <c r="D28" s="4"/>
    </row>
    <row r="29" spans="1:7">
      <c r="B29" s="4"/>
      <c r="C29" s="4"/>
      <c r="D29" s="4"/>
    </row>
    <row r="30" spans="1:7">
      <c r="B30" s="4"/>
      <c r="C30" s="4"/>
      <c r="D30" s="4"/>
    </row>
    <row r="31" spans="1:7">
      <c r="B31" s="4"/>
      <c r="C31" s="4"/>
      <c r="D31" s="4"/>
    </row>
    <row r="32" spans="1:7">
      <c r="B32" s="4"/>
      <c r="C32" s="4"/>
      <c r="D32" s="4"/>
    </row>
    <row r="33" spans="2:4">
      <c r="B33" s="4"/>
      <c r="C33" s="4"/>
      <c r="D33" s="4"/>
    </row>
    <row r="34" spans="2:4">
      <c r="B34" s="4"/>
      <c r="C34" s="4"/>
      <c r="D34" s="4"/>
    </row>
    <row r="35" spans="2:4">
      <c r="B35" s="4"/>
      <c r="C35" s="4"/>
      <c r="D35" s="4"/>
    </row>
    <row r="36" spans="2:4">
      <c r="B36" s="4"/>
      <c r="C36" s="4"/>
      <c r="D36" s="4"/>
    </row>
    <row r="37" spans="2:4">
      <c r="B37" s="4"/>
      <c r="C37" s="4"/>
      <c r="D37" s="4"/>
    </row>
    <row r="38" spans="2:4">
      <c r="B38" s="4"/>
      <c r="C38" s="4"/>
      <c r="D38" s="4"/>
    </row>
    <row r="39" spans="2:4">
      <c r="B39" s="4"/>
      <c r="C39" s="4"/>
      <c r="D39" s="4"/>
    </row>
    <row r="40" spans="2:4">
      <c r="B40" s="4"/>
      <c r="C40" s="4"/>
      <c r="D40" s="4"/>
    </row>
    <row r="41" spans="2:4">
      <c r="B41" s="4"/>
      <c r="C41" s="4"/>
      <c r="D41" s="4"/>
    </row>
    <row r="42" spans="2:4">
      <c r="B42" s="4"/>
      <c r="C42" s="4"/>
      <c r="D42" s="4"/>
    </row>
    <row r="43" spans="2:4">
      <c r="B43" s="4"/>
      <c r="C43" s="4"/>
      <c r="D43" s="4"/>
    </row>
    <row r="44" spans="2:4">
      <c r="B44" s="4"/>
      <c r="C44" s="4"/>
      <c r="D44" s="4"/>
    </row>
    <row r="45" spans="2:4">
      <c r="B45" s="4"/>
      <c r="C45" s="4"/>
      <c r="D45" s="4"/>
    </row>
    <row r="46" spans="2:4">
      <c r="B46" s="4"/>
      <c r="C46" s="4"/>
      <c r="D46" s="4"/>
    </row>
    <row r="47" spans="2:4">
      <c r="B47" s="4"/>
      <c r="C47" s="4"/>
      <c r="D47" s="4"/>
    </row>
    <row r="48" spans="2:4">
      <c r="B48" s="4"/>
      <c r="C48" s="4"/>
      <c r="D48" s="4"/>
    </row>
    <row r="49" spans="2:4">
      <c r="B49" s="4"/>
      <c r="C49" s="4"/>
      <c r="D49" s="4"/>
    </row>
    <row r="50" spans="2:4">
      <c r="B50" s="4"/>
      <c r="C50" s="4"/>
      <c r="D50" s="4"/>
    </row>
    <row r="51" spans="2:4">
      <c r="B51" s="4"/>
      <c r="C51" s="4"/>
      <c r="D51" s="4"/>
    </row>
    <row r="52" spans="2:4">
      <c r="B52" s="4"/>
      <c r="C52" s="4"/>
      <c r="D52" s="4"/>
    </row>
    <row r="53" spans="2:4">
      <c r="B53" s="4"/>
      <c r="C53" s="4"/>
      <c r="D53" s="4"/>
    </row>
    <row r="54" spans="2:4">
      <c r="B54" s="4"/>
      <c r="C54" s="4"/>
      <c r="D54" s="4"/>
    </row>
    <row r="55" spans="2:4">
      <c r="B55" s="4"/>
      <c r="C55" s="4"/>
      <c r="D55" s="4"/>
    </row>
    <row r="56" spans="2:4">
      <c r="B56" s="4"/>
      <c r="C56" s="4"/>
      <c r="D56" s="4"/>
    </row>
    <row r="57" spans="2:4">
      <c r="B57" s="4"/>
      <c r="C57" s="4"/>
      <c r="D57" s="4"/>
    </row>
    <row r="58" spans="2:4">
      <c r="B58" s="4"/>
      <c r="C58" s="4"/>
      <c r="D58" s="4"/>
    </row>
    <row r="59" spans="2:4">
      <c r="B59" s="4"/>
      <c r="C59" s="4"/>
      <c r="D59" s="4"/>
    </row>
    <row r="60" spans="2:4">
      <c r="B60" s="4"/>
      <c r="C60" s="4"/>
      <c r="D60" s="4"/>
    </row>
    <row r="61" spans="2:4">
      <c r="B61" s="4"/>
      <c r="C61" s="4"/>
      <c r="D61" s="4"/>
    </row>
    <row r="62" spans="2:4">
      <c r="B62" s="4"/>
      <c r="C62" s="4"/>
      <c r="D62" s="4"/>
    </row>
    <row r="63" spans="2:4">
      <c r="B63" s="4"/>
      <c r="C63" s="4"/>
      <c r="D63" s="4"/>
    </row>
    <row r="64" spans="2:4">
      <c r="B64" s="4"/>
      <c r="C64" s="4"/>
      <c r="D64" s="4"/>
    </row>
    <row r="65" spans="2:4">
      <c r="B65" s="4"/>
      <c r="C65" s="4"/>
      <c r="D65" s="4"/>
    </row>
    <row r="66" spans="2:4">
      <c r="B66" s="4"/>
      <c r="C66" s="4"/>
      <c r="D66" s="4"/>
    </row>
    <row r="67" spans="2:4">
      <c r="B67" s="4"/>
      <c r="C67" s="4"/>
      <c r="D67" s="4"/>
    </row>
    <row r="68" spans="2:4">
      <c r="B68" s="4"/>
      <c r="C68" s="4"/>
      <c r="D68" s="4"/>
    </row>
    <row r="69" spans="2:4">
      <c r="B69" s="4"/>
      <c r="C69" s="4"/>
      <c r="D69" s="4"/>
    </row>
    <row r="70" spans="2:4">
      <c r="B70" s="4"/>
      <c r="C70" s="4"/>
      <c r="D70" s="4"/>
    </row>
    <row r="71" spans="2:4">
      <c r="B71" s="4"/>
      <c r="C71" s="4"/>
      <c r="D71" s="4"/>
    </row>
    <row r="72" spans="2:4">
      <c r="B72" s="4"/>
      <c r="C72" s="4"/>
      <c r="D72" s="4"/>
    </row>
    <row r="73" spans="2:4">
      <c r="B73" s="4"/>
      <c r="C73" s="4"/>
      <c r="D73" s="4"/>
    </row>
    <row r="74" spans="2:4">
      <c r="B74" s="4"/>
      <c r="C74" s="4"/>
      <c r="D74" s="4"/>
    </row>
    <row r="75" spans="2:4">
      <c r="B75" s="4"/>
      <c r="C75" s="4"/>
      <c r="D75" s="4"/>
    </row>
    <row r="76" spans="2:4">
      <c r="B76" s="4"/>
      <c r="C76" s="4"/>
      <c r="D76" s="4"/>
    </row>
    <row r="77" spans="2:4">
      <c r="B77" s="4"/>
      <c r="C77" s="4"/>
      <c r="D77" s="4"/>
    </row>
    <row r="78" spans="2:4">
      <c r="B78" s="4"/>
      <c r="C78" s="4"/>
      <c r="D78" s="4"/>
    </row>
    <row r="79" spans="2:4">
      <c r="B79" s="4"/>
      <c r="C79" s="4"/>
      <c r="D79" s="4"/>
    </row>
    <row r="80" spans="2:4">
      <c r="B80" s="4"/>
      <c r="C80" s="4"/>
      <c r="D80" s="4"/>
    </row>
    <row r="81" spans="2:4">
      <c r="B81" s="4"/>
      <c r="C81" s="4"/>
      <c r="D81" s="4"/>
    </row>
    <row r="82" spans="2:4">
      <c r="B82" s="4"/>
      <c r="C82" s="4"/>
      <c r="D82" s="4"/>
    </row>
    <row r="83" spans="2:4">
      <c r="B83" s="4"/>
      <c r="C83" s="4"/>
      <c r="D83" s="4"/>
    </row>
    <row r="84" spans="2:4">
      <c r="B84" s="4"/>
      <c r="C84" s="4"/>
      <c r="D84" s="4"/>
    </row>
    <row r="85" spans="2:4">
      <c r="B85" s="4"/>
      <c r="C85" s="4"/>
      <c r="D85" s="4"/>
    </row>
    <row r="86" spans="2:4">
      <c r="B86" s="4"/>
      <c r="C86" s="4"/>
      <c r="D86" s="4"/>
    </row>
    <row r="87" spans="2:4">
      <c r="B87" s="4"/>
      <c r="C87" s="4"/>
      <c r="D87" s="4"/>
    </row>
    <row r="88" spans="2:4">
      <c r="B88" s="4"/>
      <c r="C88" s="4"/>
      <c r="D88" s="4"/>
    </row>
    <row r="89" spans="2:4">
      <c r="B89" s="4"/>
      <c r="C89" s="4"/>
      <c r="D89" s="4"/>
    </row>
    <row r="90" spans="2:4">
      <c r="B90" s="4"/>
      <c r="C90" s="4"/>
      <c r="D90" s="4"/>
    </row>
    <row r="91" spans="2:4">
      <c r="B91" s="4"/>
      <c r="C91" s="4"/>
      <c r="D91" s="4"/>
    </row>
    <row r="92" spans="2:4">
      <c r="B92" s="4"/>
      <c r="C92" s="4"/>
      <c r="D92" s="4"/>
    </row>
    <row r="93" spans="2:4">
      <c r="B93" s="4"/>
      <c r="C93" s="4"/>
      <c r="D93" s="4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2:4">
      <c r="B113" s="4"/>
      <c r="C113" s="4"/>
      <c r="D113" s="4"/>
    </row>
    <row r="114" spans="2:4">
      <c r="B114" s="4"/>
      <c r="C114" s="4"/>
      <c r="D114" s="4"/>
    </row>
    <row r="115" spans="2:4">
      <c r="B115" s="4"/>
      <c r="C115" s="4"/>
      <c r="D115" s="4"/>
    </row>
    <row r="116" spans="2:4">
      <c r="B116" s="4"/>
      <c r="C116" s="4"/>
      <c r="D116" s="4"/>
    </row>
    <row r="117" spans="2:4">
      <c r="B117" s="4"/>
      <c r="C117" s="4"/>
      <c r="D117" s="4"/>
    </row>
    <row r="118" spans="2:4">
      <c r="B118" s="4"/>
      <c r="C118" s="4"/>
      <c r="D118" s="4"/>
    </row>
    <row r="119" spans="2:4">
      <c r="B119" s="4"/>
      <c r="C119" s="4"/>
      <c r="D119" s="4"/>
    </row>
    <row r="120" spans="2:4">
      <c r="B120" s="4"/>
      <c r="C120" s="4"/>
      <c r="D120" s="4"/>
    </row>
    <row r="121" spans="2:4">
      <c r="B121" s="4"/>
      <c r="C121" s="4"/>
      <c r="D121" s="4"/>
    </row>
    <row r="122" spans="2:4">
      <c r="B122" s="4"/>
      <c r="C122" s="4"/>
      <c r="D122" s="4"/>
    </row>
    <row r="123" spans="2:4">
      <c r="B123" s="4"/>
      <c r="C123" s="4"/>
      <c r="D123" s="4"/>
    </row>
    <row r="124" spans="2:4">
      <c r="B124" s="4"/>
      <c r="C124" s="4"/>
      <c r="D124" s="4"/>
    </row>
    <row r="125" spans="2:4">
      <c r="B125" s="4"/>
      <c r="C125" s="4"/>
      <c r="D125" s="4"/>
    </row>
    <row r="126" spans="2:4">
      <c r="B126" s="4"/>
      <c r="C126" s="4"/>
      <c r="D126" s="4"/>
    </row>
    <row r="127" spans="2:4">
      <c r="B127" s="4"/>
      <c r="C127" s="4"/>
      <c r="D127" s="4"/>
    </row>
    <row r="128" spans="2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54" spans="2:4">
      <c r="B154" s="4"/>
      <c r="C154" s="4"/>
      <c r="D154" s="4"/>
    </row>
    <row r="155" spans="2:4">
      <c r="B155" s="4"/>
      <c r="C155" s="4"/>
      <c r="D155" s="4"/>
    </row>
    <row r="156" spans="2:4">
      <c r="B156" s="4"/>
      <c r="C156" s="4"/>
      <c r="D156" s="4"/>
    </row>
    <row r="157" spans="2:4">
      <c r="B157" s="4"/>
      <c r="C157" s="4"/>
      <c r="D157" s="4"/>
    </row>
    <row r="158" spans="2:4">
      <c r="B158" s="4"/>
      <c r="C158" s="4"/>
      <c r="D158" s="4"/>
    </row>
    <row r="159" spans="2:4">
      <c r="B159" s="4"/>
      <c r="C159" s="4"/>
      <c r="D159" s="4"/>
    </row>
    <row r="160" spans="2:4">
      <c r="B160" s="4"/>
      <c r="C160" s="4"/>
      <c r="D160" s="4"/>
    </row>
    <row r="161" spans="2:4">
      <c r="B161" s="4"/>
      <c r="C161" s="4"/>
      <c r="D161" s="4"/>
    </row>
    <row r="162" spans="2:4">
      <c r="B162" s="4"/>
      <c r="C162" s="4"/>
      <c r="D162" s="4"/>
    </row>
    <row r="163" spans="2:4">
      <c r="B163" s="4"/>
      <c r="C163" s="4"/>
      <c r="D163" s="4"/>
    </row>
    <row r="164" spans="2:4">
      <c r="B164" s="4"/>
      <c r="C164" s="4"/>
      <c r="D164" s="4"/>
    </row>
    <row r="165" spans="2:4">
      <c r="B165" s="4"/>
      <c r="C165" s="4"/>
      <c r="D165" s="4"/>
    </row>
    <row r="166" spans="2:4">
      <c r="B166" s="4"/>
      <c r="C166" s="4"/>
      <c r="D166" s="4"/>
    </row>
    <row r="167" spans="2:4">
      <c r="B167" s="4"/>
      <c r="C167" s="4"/>
      <c r="D167" s="4"/>
    </row>
    <row r="168" spans="2:4">
      <c r="B168" s="4"/>
      <c r="C168" s="4"/>
      <c r="D168" s="4"/>
    </row>
    <row r="169" spans="2:4">
      <c r="B169" s="4"/>
      <c r="C169" s="4"/>
      <c r="D169" s="4"/>
    </row>
    <row r="170" spans="2:4">
      <c r="B170" s="4"/>
      <c r="C170" s="4"/>
      <c r="D170" s="4"/>
    </row>
    <row r="171" spans="2:4">
      <c r="B171" s="4"/>
      <c r="C171" s="4"/>
      <c r="D171" s="4"/>
    </row>
    <row r="172" spans="2:4">
      <c r="B172" s="4"/>
      <c r="C172" s="4"/>
      <c r="D172" s="4"/>
    </row>
    <row r="173" spans="2:4">
      <c r="B173" s="4"/>
      <c r="C173" s="4"/>
      <c r="D173" s="4"/>
    </row>
    <row r="174" spans="2:4">
      <c r="B174" s="4"/>
      <c r="C174" s="4"/>
      <c r="D174" s="4"/>
    </row>
    <row r="175" spans="2:4">
      <c r="B175" s="4"/>
      <c r="C175" s="4"/>
      <c r="D175" s="4"/>
    </row>
    <row r="176" spans="2:4">
      <c r="B176" s="4"/>
      <c r="C176" s="4"/>
      <c r="D176" s="4"/>
    </row>
    <row r="177" spans="2:4">
      <c r="B177" s="4"/>
      <c r="C177" s="4"/>
      <c r="D177" s="4"/>
    </row>
    <row r="178" spans="2:4">
      <c r="B178" s="4"/>
      <c r="C178" s="4"/>
      <c r="D178" s="4"/>
    </row>
    <row r="179" spans="2:4">
      <c r="B179" s="4"/>
      <c r="C179" s="4"/>
      <c r="D179" s="4"/>
    </row>
    <row r="180" spans="2:4">
      <c r="B180" s="4"/>
      <c r="C180" s="4"/>
      <c r="D180" s="4"/>
    </row>
    <row r="181" spans="2:4">
      <c r="B181" s="4"/>
      <c r="C181" s="4"/>
      <c r="D181" s="4"/>
    </row>
    <row r="182" spans="2:4">
      <c r="B182" s="4"/>
      <c r="C182" s="4"/>
      <c r="D182" s="4"/>
    </row>
    <row r="183" spans="2:4">
      <c r="B183" s="4"/>
      <c r="C183" s="4"/>
      <c r="D183" s="4"/>
    </row>
    <row r="184" spans="2:4">
      <c r="B184" s="4"/>
      <c r="C184" s="4"/>
      <c r="D184" s="4"/>
    </row>
    <row r="185" spans="2:4">
      <c r="B185" s="4"/>
      <c r="C185" s="4"/>
      <c r="D185" s="4"/>
    </row>
    <row r="186" spans="2:4">
      <c r="B186" s="4"/>
      <c r="C186" s="4"/>
      <c r="D186" s="4"/>
    </row>
    <row r="187" spans="2:4">
      <c r="B187" s="4"/>
      <c r="C187" s="4"/>
      <c r="D187" s="4"/>
    </row>
    <row r="188" spans="2:4">
      <c r="B188" s="4"/>
      <c r="C188" s="4"/>
      <c r="D188" s="4"/>
    </row>
    <row r="189" spans="2:4">
      <c r="B189" s="4"/>
      <c r="C189" s="4"/>
      <c r="D189" s="4"/>
    </row>
    <row r="190" spans="2:4">
      <c r="B190" s="4"/>
      <c r="C190" s="4"/>
      <c r="D190" s="4"/>
    </row>
    <row r="191" spans="2:4">
      <c r="B191" s="4"/>
      <c r="C191" s="4"/>
      <c r="D191" s="4"/>
    </row>
    <row r="192" spans="2:4">
      <c r="B192" s="4"/>
      <c r="C192" s="4"/>
      <c r="D192" s="4"/>
    </row>
    <row r="193" spans="2:4">
      <c r="B193" s="4"/>
      <c r="C193" s="4"/>
      <c r="D193" s="4"/>
    </row>
    <row r="194" spans="2:4">
      <c r="B194" s="4"/>
      <c r="C194" s="4"/>
      <c r="D194" s="4"/>
    </row>
    <row r="195" spans="2:4">
      <c r="B195" s="4"/>
      <c r="C195" s="4"/>
      <c r="D195" s="4"/>
    </row>
    <row r="196" spans="2:4">
      <c r="B196" s="4"/>
      <c r="C196" s="4"/>
      <c r="D196" s="4"/>
    </row>
    <row r="197" spans="2:4">
      <c r="B197" s="4"/>
      <c r="C197" s="4"/>
      <c r="D197" s="4"/>
    </row>
    <row r="198" spans="2:4">
      <c r="B198" s="4"/>
      <c r="C198" s="4"/>
      <c r="D198" s="4"/>
    </row>
    <row r="199" spans="2:4">
      <c r="B199" s="4"/>
      <c r="C199" s="4"/>
      <c r="D199" s="4"/>
    </row>
    <row r="200" spans="2:4">
      <c r="B200" s="4"/>
      <c r="C200" s="4"/>
      <c r="D200" s="4"/>
    </row>
    <row r="201" spans="2:4">
      <c r="B201" s="4"/>
      <c r="C201" s="4"/>
      <c r="D201" s="4"/>
    </row>
    <row r="202" spans="2:4">
      <c r="B202" s="4"/>
      <c r="C202" s="4"/>
      <c r="D202" s="4"/>
    </row>
    <row r="203" spans="2:4">
      <c r="B203" s="4"/>
      <c r="C203" s="4"/>
      <c r="D203" s="4"/>
    </row>
    <row r="204" spans="2:4">
      <c r="B204" s="4"/>
      <c r="C204" s="4"/>
      <c r="D204" s="4"/>
    </row>
    <row r="205" spans="2:4">
      <c r="B205" s="4"/>
      <c r="C205" s="4"/>
      <c r="D205" s="4"/>
    </row>
    <row r="206" spans="2:4">
      <c r="B206" s="4"/>
      <c r="C206" s="4"/>
      <c r="D206" s="4"/>
    </row>
    <row r="207" spans="2:4">
      <c r="B207" s="4"/>
      <c r="C207" s="4"/>
      <c r="D207" s="4"/>
    </row>
    <row r="208" spans="2:4">
      <c r="B208" s="4"/>
      <c r="C208" s="4"/>
      <c r="D208" s="4"/>
    </row>
    <row r="209" spans="2:4">
      <c r="B209" s="4"/>
      <c r="C209" s="4"/>
      <c r="D209" s="4"/>
    </row>
    <row r="210" spans="2:4">
      <c r="B210" s="4"/>
      <c r="C210" s="4"/>
      <c r="D210" s="4"/>
    </row>
    <row r="211" spans="2:4">
      <c r="B211" s="4"/>
      <c r="C211" s="4"/>
      <c r="D211" s="4"/>
    </row>
    <row r="212" spans="2:4">
      <c r="B212" s="4"/>
      <c r="C212" s="4"/>
      <c r="D212" s="4"/>
    </row>
    <row r="213" spans="2:4">
      <c r="B213" s="4"/>
      <c r="C213" s="4"/>
      <c r="D213" s="4"/>
    </row>
    <row r="214" spans="2:4">
      <c r="B214" s="4"/>
      <c r="C214" s="4"/>
      <c r="D214" s="4"/>
    </row>
    <row r="215" spans="2:4">
      <c r="B215" s="4"/>
      <c r="C215" s="4"/>
      <c r="D215" s="4"/>
    </row>
    <row r="216" spans="2:4">
      <c r="B216" s="4"/>
      <c r="C216" s="4"/>
      <c r="D216" s="4"/>
    </row>
    <row r="217" spans="2:4">
      <c r="B217" s="4"/>
      <c r="C217" s="4"/>
      <c r="D217" s="4"/>
    </row>
    <row r="218" spans="2:4">
      <c r="B218" s="4"/>
      <c r="C218" s="4"/>
      <c r="D218" s="4"/>
    </row>
    <row r="219" spans="2:4">
      <c r="B219" s="4"/>
      <c r="C219" s="4"/>
      <c r="D219" s="4"/>
    </row>
    <row r="220" spans="2:4">
      <c r="B220" s="4"/>
      <c r="C220" s="4"/>
      <c r="D220" s="4"/>
    </row>
    <row r="221" spans="2:4">
      <c r="B221" s="4"/>
      <c r="C221" s="4"/>
      <c r="D221" s="4"/>
    </row>
    <row r="222" spans="2:4">
      <c r="B222" s="4"/>
      <c r="C222" s="4"/>
      <c r="D222" s="4"/>
    </row>
    <row r="223" spans="2:4">
      <c r="B223" s="4"/>
      <c r="C223" s="4"/>
      <c r="D223" s="4"/>
    </row>
    <row r="224" spans="2:4">
      <c r="B224" s="4"/>
      <c r="C224" s="4"/>
      <c r="D224" s="4"/>
    </row>
    <row r="225" spans="2:4">
      <c r="B225" s="4"/>
      <c r="C225" s="4"/>
      <c r="D225" s="4"/>
    </row>
    <row r="226" spans="2:4">
      <c r="B226" s="4"/>
      <c r="C226" s="4"/>
      <c r="D226" s="4"/>
    </row>
    <row r="227" spans="2:4">
      <c r="B227" s="4"/>
      <c r="C227" s="4"/>
      <c r="D227" s="4"/>
    </row>
    <row r="228" spans="2:4">
      <c r="B228" s="4"/>
      <c r="C228" s="4"/>
      <c r="D228" s="4"/>
    </row>
    <row r="229" spans="2:4">
      <c r="B229" s="4"/>
      <c r="C229" s="4"/>
      <c r="D229" s="4"/>
    </row>
    <row r="230" spans="2:4">
      <c r="B230" s="4"/>
      <c r="C230" s="4"/>
      <c r="D230" s="4"/>
    </row>
    <row r="231" spans="2:4">
      <c r="B231" s="4"/>
      <c r="C231" s="4"/>
      <c r="D231" s="4"/>
    </row>
    <row r="232" spans="2:4">
      <c r="B232" s="4"/>
      <c r="C232" s="4"/>
      <c r="D232" s="4"/>
    </row>
    <row r="233" spans="2:4">
      <c r="B233" s="4"/>
      <c r="C233" s="4"/>
      <c r="D233" s="4"/>
    </row>
    <row r="234" spans="2:4">
      <c r="B234" s="4"/>
      <c r="C234" s="4"/>
      <c r="D234" s="4"/>
    </row>
    <row r="235" spans="2:4">
      <c r="B235" s="4"/>
      <c r="C235" s="4"/>
      <c r="D235" s="4"/>
    </row>
    <row r="236" spans="2:4">
      <c r="B236" s="4"/>
      <c r="C236" s="4"/>
      <c r="D236" s="4"/>
    </row>
    <row r="237" spans="2:4">
      <c r="B237" s="4"/>
      <c r="C237" s="4"/>
      <c r="D237" s="4"/>
    </row>
    <row r="238" spans="2:4">
      <c r="B238" s="4"/>
      <c r="C238" s="4"/>
      <c r="D238" s="4"/>
    </row>
    <row r="239" spans="2:4">
      <c r="B239" s="4"/>
      <c r="C239" s="4"/>
      <c r="D239" s="4"/>
    </row>
    <row r="240" spans="2:4">
      <c r="B240" s="4"/>
      <c r="C240" s="4"/>
      <c r="D240" s="4"/>
    </row>
    <row r="241" spans="2:4">
      <c r="B241" s="4"/>
      <c r="C241" s="4"/>
      <c r="D241" s="4"/>
    </row>
    <row r="242" spans="2:4">
      <c r="B242" s="4"/>
      <c r="C242" s="4"/>
      <c r="D242" s="4"/>
    </row>
    <row r="243" spans="2:4">
      <c r="B243" s="4"/>
      <c r="C243" s="4"/>
      <c r="D243" s="4"/>
    </row>
    <row r="244" spans="2:4">
      <c r="B244" s="4"/>
      <c r="C244" s="4"/>
      <c r="D244" s="4"/>
    </row>
    <row r="245" spans="2:4">
      <c r="B245" s="4"/>
      <c r="C245" s="4"/>
      <c r="D245" s="4"/>
    </row>
    <row r="246" spans="2:4">
      <c r="B246" s="4"/>
      <c r="C246" s="4"/>
      <c r="D246" s="4"/>
    </row>
    <row r="247" spans="2:4">
      <c r="B247" s="4"/>
      <c r="C247" s="4"/>
      <c r="D247" s="4"/>
    </row>
    <row r="248" spans="2:4">
      <c r="B248" s="4"/>
      <c r="C248" s="4"/>
      <c r="D248" s="4"/>
    </row>
    <row r="249" spans="2:4">
      <c r="B249" s="4"/>
      <c r="C249" s="4"/>
      <c r="D249" s="4"/>
    </row>
    <row r="250" spans="2:4">
      <c r="B250" s="4"/>
      <c r="C250" s="4"/>
      <c r="D250" s="4"/>
    </row>
    <row r="251" spans="2:4">
      <c r="B251" s="4"/>
      <c r="C251" s="4"/>
      <c r="D251" s="4"/>
    </row>
    <row r="252" spans="2:4">
      <c r="B252" s="4"/>
      <c r="C252" s="4"/>
      <c r="D252" s="4"/>
    </row>
    <row r="253" spans="2:4">
      <c r="B253" s="4"/>
      <c r="C253" s="4"/>
      <c r="D253" s="4"/>
    </row>
    <row r="254" spans="2:4">
      <c r="B254" s="4"/>
      <c r="C254" s="4"/>
      <c r="D254" s="4"/>
    </row>
    <row r="255" spans="2:4">
      <c r="B255" s="4"/>
      <c r="C255" s="4"/>
      <c r="D255" s="4"/>
    </row>
    <row r="256" spans="2:4">
      <c r="B256" s="4"/>
      <c r="C256" s="4"/>
      <c r="D256" s="4"/>
    </row>
    <row r="257" spans="2:4">
      <c r="B257" s="4"/>
      <c r="C257" s="4"/>
      <c r="D257" s="4"/>
    </row>
    <row r="258" spans="2:4">
      <c r="B258" s="4"/>
      <c r="C258" s="4"/>
      <c r="D258" s="4"/>
    </row>
    <row r="259" spans="2:4">
      <c r="B259" s="4"/>
      <c r="C259" s="4"/>
      <c r="D259" s="4"/>
    </row>
    <row r="260" spans="2:4">
      <c r="B260" s="4"/>
      <c r="C260" s="4"/>
      <c r="D260" s="4"/>
    </row>
    <row r="261" spans="2:4">
      <c r="B261" s="4"/>
      <c r="C261" s="4"/>
      <c r="D261" s="4"/>
    </row>
    <row r="262" spans="2:4">
      <c r="B262" s="4"/>
      <c r="C262" s="4"/>
      <c r="D262" s="4"/>
    </row>
    <row r="263" spans="2:4">
      <c r="B263" s="4"/>
      <c r="C263" s="4"/>
      <c r="D263" s="4"/>
    </row>
    <row r="264" spans="2:4">
      <c r="B264" s="4"/>
      <c r="C264" s="4"/>
      <c r="D264" s="4"/>
    </row>
    <row r="265" spans="2:4">
      <c r="B265" s="4"/>
      <c r="C265" s="4"/>
      <c r="D265" s="4"/>
    </row>
    <row r="266" spans="2:4">
      <c r="B266" s="4"/>
      <c r="C266" s="4"/>
      <c r="D266" s="4"/>
    </row>
    <row r="267" spans="2:4">
      <c r="B267" s="4"/>
      <c r="C267" s="4"/>
      <c r="D267" s="4"/>
    </row>
    <row r="268" spans="2:4">
      <c r="B268" s="4"/>
      <c r="C268" s="4"/>
      <c r="D268" s="4"/>
    </row>
    <row r="269" spans="2:4">
      <c r="B269" s="4"/>
      <c r="C269" s="4"/>
      <c r="D269" s="4"/>
    </row>
    <row r="270" spans="2:4">
      <c r="B270" s="4"/>
      <c r="C270" s="4"/>
      <c r="D270" s="4"/>
    </row>
    <row r="271" spans="2:4">
      <c r="B271" s="4"/>
      <c r="C271" s="4"/>
      <c r="D271" s="4"/>
    </row>
    <row r="272" spans="2:4">
      <c r="B272" s="4"/>
      <c r="C272" s="4"/>
      <c r="D272" s="4"/>
    </row>
    <row r="273" spans="2:4">
      <c r="B273" s="4"/>
      <c r="C273" s="4"/>
      <c r="D273" s="4"/>
    </row>
    <row r="274" spans="2:4">
      <c r="B274" s="4"/>
      <c r="C274" s="4"/>
      <c r="D274" s="4"/>
    </row>
    <row r="275" spans="2:4">
      <c r="B275" s="4"/>
      <c r="C275" s="4"/>
      <c r="D275" s="4"/>
    </row>
    <row r="276" spans="2:4">
      <c r="B276" s="4"/>
      <c r="C276" s="4"/>
      <c r="D276" s="4"/>
    </row>
    <row r="277" spans="2:4">
      <c r="B277" s="4"/>
      <c r="C277" s="4"/>
      <c r="D277" s="4"/>
    </row>
    <row r="278" spans="2:4">
      <c r="B278" s="4"/>
      <c r="C278" s="4"/>
      <c r="D278" s="4"/>
    </row>
    <row r="279" spans="2:4">
      <c r="B279" s="4"/>
      <c r="C279" s="4"/>
      <c r="D279" s="4"/>
    </row>
    <row r="280" spans="2:4">
      <c r="B280" s="4"/>
      <c r="C280" s="4"/>
      <c r="D280" s="4"/>
    </row>
    <row r="281" spans="2:4">
      <c r="B281" s="4"/>
      <c r="C281" s="4"/>
      <c r="D281" s="4"/>
    </row>
    <row r="282" spans="2:4">
      <c r="B282" s="4"/>
      <c r="C282" s="4"/>
      <c r="D282" s="4"/>
    </row>
    <row r="283" spans="2:4">
      <c r="B283" s="4"/>
      <c r="C283" s="4"/>
      <c r="D283" s="4"/>
    </row>
    <row r="284" spans="2:4">
      <c r="B284" s="4"/>
      <c r="C284" s="4"/>
      <c r="D284" s="4"/>
    </row>
    <row r="285" spans="2:4">
      <c r="B285" s="4"/>
      <c r="C285" s="4"/>
      <c r="D285" s="4"/>
    </row>
    <row r="286" spans="2:4">
      <c r="B286" s="4"/>
      <c r="C286" s="4"/>
      <c r="D286" s="4"/>
    </row>
    <row r="287" spans="2:4">
      <c r="B287" s="4"/>
      <c r="C287" s="4"/>
      <c r="D287" s="4"/>
    </row>
    <row r="288" spans="2:4">
      <c r="B288" s="4"/>
      <c r="C288" s="4"/>
      <c r="D288" s="4"/>
    </row>
    <row r="289" spans="2:4">
      <c r="B289" s="4"/>
      <c r="C289" s="4"/>
      <c r="D289" s="4"/>
    </row>
    <row r="290" spans="2:4">
      <c r="B290" s="4"/>
      <c r="C290" s="4"/>
      <c r="D290" s="4"/>
    </row>
    <row r="291" spans="2:4">
      <c r="B291" s="4"/>
      <c r="C291" s="4"/>
      <c r="D291" s="4"/>
    </row>
    <row r="292" spans="2:4">
      <c r="B292" s="4"/>
      <c r="C292" s="4"/>
      <c r="D292" s="4"/>
    </row>
    <row r="293" spans="2:4">
      <c r="B293" s="4"/>
      <c r="C293" s="4"/>
      <c r="D293" s="4"/>
    </row>
    <row r="294" spans="2:4">
      <c r="B294" s="4"/>
      <c r="C294" s="4"/>
      <c r="D294" s="4"/>
    </row>
    <row r="295" spans="2:4">
      <c r="B295" s="4"/>
      <c r="C295" s="4"/>
      <c r="D295" s="4"/>
    </row>
    <row r="296" spans="2:4">
      <c r="B296" s="4"/>
      <c r="C296" s="4"/>
      <c r="D296" s="4"/>
    </row>
    <row r="297" spans="2:4">
      <c r="B297" s="4"/>
      <c r="C297" s="4"/>
      <c r="D297" s="4"/>
    </row>
    <row r="298" spans="2:4">
      <c r="B298" s="4"/>
      <c r="C298" s="4"/>
      <c r="D298" s="4"/>
    </row>
    <row r="299" spans="2:4">
      <c r="B299" s="4"/>
      <c r="C299" s="4"/>
      <c r="D299" s="4"/>
    </row>
    <row r="300" spans="2:4">
      <c r="B300" s="4"/>
      <c r="C300" s="4"/>
      <c r="D300" s="4"/>
    </row>
    <row r="301" spans="2:4">
      <c r="B301" s="4"/>
      <c r="C301" s="4"/>
      <c r="D301" s="4"/>
    </row>
    <row r="302" spans="2:4">
      <c r="B302" s="4"/>
      <c r="C302" s="4"/>
      <c r="D302" s="4"/>
    </row>
    <row r="303" spans="2:4">
      <c r="B303" s="4"/>
      <c r="C303" s="4"/>
      <c r="D303" s="4"/>
    </row>
    <row r="304" spans="2:4">
      <c r="B304" s="4"/>
      <c r="C304" s="4"/>
      <c r="D304" s="4"/>
    </row>
    <row r="305" spans="2:4">
      <c r="B305" s="4"/>
      <c r="C305" s="4"/>
      <c r="D305" s="4"/>
    </row>
    <row r="306" spans="2:4">
      <c r="B306" s="4"/>
      <c r="C306" s="4"/>
      <c r="D306" s="4"/>
    </row>
    <row r="307" spans="2:4">
      <c r="B307" s="4"/>
      <c r="C307" s="4"/>
      <c r="D307" s="4"/>
    </row>
    <row r="308" spans="2:4">
      <c r="B308" s="4"/>
      <c r="C308" s="4"/>
      <c r="D308" s="4"/>
    </row>
    <row r="309" spans="2:4">
      <c r="B309" s="4"/>
      <c r="C309" s="4"/>
      <c r="D309" s="4"/>
    </row>
    <row r="310" spans="2:4">
      <c r="B310" s="4"/>
      <c r="C310" s="4"/>
      <c r="D310" s="4"/>
    </row>
    <row r="311" spans="2:4">
      <c r="B311" s="4"/>
      <c r="C311" s="4"/>
      <c r="D311" s="4"/>
    </row>
    <row r="312" spans="2:4">
      <c r="B312" s="4"/>
      <c r="C312" s="4"/>
      <c r="D312" s="4"/>
    </row>
    <row r="313" spans="2:4">
      <c r="B313" s="4"/>
      <c r="C313" s="4"/>
      <c r="D313" s="4"/>
    </row>
    <row r="314" spans="2:4">
      <c r="B314" s="4"/>
      <c r="C314" s="4"/>
      <c r="D314" s="4"/>
    </row>
    <row r="315" spans="2:4">
      <c r="B315" s="4"/>
      <c r="C315" s="4"/>
      <c r="D315" s="4"/>
    </row>
    <row r="316" spans="2:4">
      <c r="B316" s="4"/>
      <c r="C316" s="4"/>
      <c r="D316" s="4"/>
    </row>
    <row r="317" spans="2:4">
      <c r="B317" s="4"/>
      <c r="C317" s="4"/>
      <c r="D317" s="4"/>
    </row>
    <row r="318" spans="2:4">
      <c r="B318" s="4"/>
      <c r="C318" s="4"/>
      <c r="D318" s="4"/>
    </row>
    <row r="319" spans="2:4">
      <c r="B319" s="4"/>
      <c r="C319" s="4"/>
      <c r="D319" s="4"/>
    </row>
    <row r="320" spans="2:4">
      <c r="B320" s="4"/>
      <c r="C320" s="4"/>
      <c r="D320" s="4"/>
    </row>
    <row r="321" spans="2:4">
      <c r="B321" s="4"/>
      <c r="C321" s="4"/>
      <c r="D321" s="4"/>
    </row>
    <row r="322" spans="2:4">
      <c r="B322" s="4"/>
      <c r="C322" s="4"/>
      <c r="D322" s="4"/>
    </row>
    <row r="323" spans="2:4">
      <c r="B323" s="4"/>
      <c r="C323" s="4"/>
      <c r="D323" s="4"/>
    </row>
    <row r="324" spans="2:4">
      <c r="B324" s="4"/>
      <c r="C324" s="4"/>
      <c r="D324" s="4"/>
    </row>
    <row r="325" spans="2:4">
      <c r="B325" s="4"/>
      <c r="C325" s="4"/>
      <c r="D325" s="4"/>
    </row>
    <row r="326" spans="2:4">
      <c r="B326" s="4"/>
      <c r="C326" s="4"/>
      <c r="D326" s="4"/>
    </row>
    <row r="327" spans="2:4">
      <c r="B327" s="4"/>
      <c r="C327" s="4"/>
      <c r="D327" s="4"/>
    </row>
    <row r="328" spans="2:4">
      <c r="B328" s="4"/>
      <c r="C328" s="4"/>
      <c r="D328" s="4"/>
    </row>
    <row r="329" spans="2:4">
      <c r="B329" s="4"/>
      <c r="C329" s="4"/>
      <c r="D329" s="4"/>
    </row>
    <row r="330" spans="2:4">
      <c r="B330" s="4"/>
      <c r="C330" s="4"/>
      <c r="D330" s="4"/>
    </row>
    <row r="331" spans="2:4">
      <c r="B331" s="4"/>
      <c r="C331" s="4"/>
      <c r="D331" s="4"/>
    </row>
    <row r="332" spans="2:4">
      <c r="B332" s="4"/>
      <c r="C332" s="4"/>
      <c r="D332" s="4"/>
    </row>
    <row r="333" spans="2:4">
      <c r="B333" s="4"/>
      <c r="C333" s="4"/>
      <c r="D333" s="4"/>
    </row>
    <row r="334" spans="2:4">
      <c r="B334" s="4"/>
      <c r="C334" s="4"/>
      <c r="D334" s="4"/>
    </row>
    <row r="335" spans="2:4">
      <c r="B335" s="4"/>
      <c r="C335" s="4"/>
      <c r="D335" s="4"/>
    </row>
    <row r="336" spans="2:4">
      <c r="B336" s="4"/>
      <c r="C336" s="4"/>
      <c r="D336" s="4"/>
    </row>
    <row r="337" spans="2:4">
      <c r="B337" s="4"/>
      <c r="C337" s="4"/>
      <c r="D337" s="4"/>
    </row>
    <row r="338" spans="2:4">
      <c r="B338" s="4"/>
      <c r="C338" s="4"/>
      <c r="D338" s="4"/>
    </row>
    <row r="339" spans="2:4">
      <c r="B339" s="4"/>
      <c r="C339" s="4"/>
      <c r="D339" s="4"/>
    </row>
    <row r="340" spans="2:4">
      <c r="B340" s="4"/>
      <c r="C340" s="4"/>
      <c r="D340" s="4"/>
    </row>
    <row r="341" spans="2:4">
      <c r="B341" s="4"/>
      <c r="C341" s="4"/>
      <c r="D341" s="4"/>
    </row>
    <row r="342" spans="2:4">
      <c r="B342" s="4"/>
      <c r="C342" s="4"/>
      <c r="D342" s="4"/>
    </row>
    <row r="343" spans="2:4">
      <c r="B343" s="4"/>
      <c r="C343" s="4"/>
      <c r="D343" s="4"/>
    </row>
    <row r="344" spans="2:4">
      <c r="B344" s="4"/>
      <c r="C344" s="4"/>
      <c r="D344" s="4"/>
    </row>
    <row r="345" spans="2:4">
      <c r="B345" s="4"/>
      <c r="C345" s="4"/>
      <c r="D345" s="4"/>
    </row>
    <row r="346" spans="2:4">
      <c r="B346" s="4"/>
      <c r="C346" s="4"/>
      <c r="D346" s="4"/>
    </row>
    <row r="347" spans="2:4">
      <c r="B347" s="4"/>
      <c r="C347" s="4"/>
      <c r="D347" s="4"/>
    </row>
    <row r="348" spans="2:4">
      <c r="B348" s="4"/>
      <c r="C348" s="4"/>
      <c r="D348" s="4"/>
    </row>
    <row r="349" spans="2:4">
      <c r="B349" s="4"/>
      <c r="C349" s="4"/>
      <c r="D349" s="4"/>
    </row>
    <row r="350" spans="2:4">
      <c r="B350" s="4"/>
      <c r="C350" s="4"/>
      <c r="D350" s="4"/>
    </row>
    <row r="351" spans="2:4">
      <c r="B351" s="4"/>
      <c r="C351" s="4"/>
      <c r="D351" s="4"/>
    </row>
    <row r="352" spans="2:4">
      <c r="B352" s="4"/>
      <c r="C352" s="4"/>
      <c r="D352" s="4"/>
    </row>
    <row r="353" spans="2:4">
      <c r="B353" s="4"/>
      <c r="C353" s="4"/>
      <c r="D353" s="4"/>
    </row>
    <row r="354" spans="2:4">
      <c r="B354" s="4"/>
      <c r="C354" s="4"/>
      <c r="D354" s="4"/>
    </row>
    <row r="355" spans="2:4">
      <c r="B355" s="4"/>
      <c r="C355" s="4"/>
      <c r="D355" s="4"/>
    </row>
    <row r="356" spans="2:4">
      <c r="B356" s="4"/>
      <c r="C356" s="4"/>
      <c r="D356" s="4"/>
    </row>
    <row r="357" spans="2:4">
      <c r="B357" s="4"/>
      <c r="C357" s="4"/>
      <c r="D357" s="4"/>
    </row>
    <row r="358" spans="2:4">
      <c r="B358" s="4"/>
      <c r="C358" s="4"/>
      <c r="D358" s="4"/>
    </row>
    <row r="359" spans="2:4">
      <c r="B359" s="4"/>
      <c r="C359" s="4"/>
      <c r="D359" s="4"/>
    </row>
    <row r="360" spans="2:4">
      <c r="B360" s="4"/>
      <c r="C360" s="4"/>
      <c r="D360" s="4"/>
    </row>
    <row r="361" spans="2:4">
      <c r="B361" s="4"/>
      <c r="C361" s="4"/>
      <c r="D361" s="4"/>
    </row>
    <row r="362" spans="2:4">
      <c r="B362" s="4"/>
      <c r="C362" s="4"/>
      <c r="D362" s="4"/>
    </row>
    <row r="363" spans="2:4">
      <c r="B363" s="4"/>
      <c r="C363" s="4"/>
      <c r="D363" s="4"/>
    </row>
    <row r="364" spans="2:4">
      <c r="B364" s="4"/>
      <c r="C364" s="4"/>
      <c r="D364" s="4"/>
    </row>
    <row r="365" spans="2:4">
      <c r="B365" s="4"/>
      <c r="C365" s="4"/>
      <c r="D365" s="4"/>
    </row>
    <row r="366" spans="2:4">
      <c r="B366" s="4"/>
      <c r="C366" s="4"/>
      <c r="D366" s="4"/>
    </row>
    <row r="367" spans="2:4">
      <c r="B367" s="4"/>
      <c r="C367" s="4"/>
      <c r="D367" s="4"/>
    </row>
    <row r="368" spans="2:4">
      <c r="B368" s="4"/>
      <c r="C368" s="4"/>
      <c r="D368" s="4"/>
    </row>
    <row r="369" spans="2:4">
      <c r="B369" s="4"/>
      <c r="C369" s="4"/>
      <c r="D369" s="4"/>
    </row>
    <row r="370" spans="2:4">
      <c r="B370" s="4"/>
      <c r="C370" s="4"/>
      <c r="D370" s="4"/>
    </row>
    <row r="371" spans="2:4">
      <c r="B371" s="4"/>
      <c r="C371" s="4"/>
      <c r="D371" s="4"/>
    </row>
    <row r="372" spans="2:4">
      <c r="B372" s="4"/>
      <c r="C372" s="4"/>
      <c r="D372" s="4"/>
    </row>
    <row r="373" spans="2:4">
      <c r="B373" s="4"/>
      <c r="C373" s="4"/>
      <c r="D373" s="4"/>
    </row>
    <row r="374" spans="2:4">
      <c r="B374" s="4"/>
      <c r="C374" s="4"/>
      <c r="D374" s="4"/>
    </row>
    <row r="375" spans="2:4">
      <c r="B375" s="4"/>
      <c r="C375" s="4"/>
      <c r="D375" s="4"/>
    </row>
    <row r="376" spans="2:4">
      <c r="B376" s="4"/>
      <c r="C376" s="4"/>
      <c r="D376" s="4"/>
    </row>
    <row r="377" spans="2:4">
      <c r="B377" s="4"/>
      <c r="C377" s="4"/>
      <c r="D377" s="4"/>
    </row>
    <row r="378" spans="2:4">
      <c r="B378" s="4"/>
      <c r="C378" s="4"/>
      <c r="D378" s="4"/>
    </row>
    <row r="379" spans="2:4">
      <c r="B379" s="4"/>
      <c r="C379" s="4"/>
      <c r="D379" s="4"/>
    </row>
    <row r="380" spans="2:4">
      <c r="B380" s="4"/>
      <c r="C380" s="4"/>
      <c r="D380" s="4"/>
    </row>
    <row r="381" spans="2:4">
      <c r="B381" s="4"/>
      <c r="C381" s="4"/>
      <c r="D381" s="4"/>
    </row>
    <row r="382" spans="2:4">
      <c r="B382" s="4"/>
      <c r="C382" s="4"/>
      <c r="D382" s="4"/>
    </row>
    <row r="383" spans="2:4">
      <c r="B383" s="4"/>
      <c r="C383" s="4"/>
      <c r="D383" s="4"/>
    </row>
    <row r="384" spans="2:4">
      <c r="B384" s="4"/>
      <c r="C384" s="4"/>
      <c r="D384" s="4"/>
    </row>
    <row r="385" spans="2:4">
      <c r="B385" s="4"/>
      <c r="C385" s="4"/>
      <c r="D385" s="4"/>
    </row>
    <row r="386" spans="2:4">
      <c r="B386" s="4"/>
      <c r="C386" s="4"/>
      <c r="D386" s="4"/>
    </row>
    <row r="387" spans="2:4">
      <c r="B387" s="4"/>
      <c r="C387" s="4"/>
      <c r="D387" s="4"/>
    </row>
    <row r="388" spans="2:4">
      <c r="B388" s="4"/>
      <c r="C388" s="4"/>
      <c r="D388" s="4"/>
    </row>
    <row r="389" spans="2:4">
      <c r="B389" s="4"/>
      <c r="C389" s="4"/>
      <c r="D389" s="4"/>
    </row>
    <row r="390" spans="2:4">
      <c r="B390" s="4"/>
      <c r="C390" s="4"/>
      <c r="D390" s="4"/>
    </row>
    <row r="391" spans="2:4">
      <c r="B391" s="4"/>
      <c r="C391" s="4"/>
      <c r="D391" s="4"/>
    </row>
    <row r="392" spans="2:4">
      <c r="B392" s="4"/>
      <c r="C392" s="4"/>
      <c r="D392" s="4"/>
    </row>
    <row r="393" spans="2:4">
      <c r="B393" s="4"/>
      <c r="C393" s="4"/>
      <c r="D393" s="4"/>
    </row>
    <row r="394" spans="2:4">
      <c r="B394" s="4"/>
      <c r="C394" s="4"/>
      <c r="D394" s="4"/>
    </row>
    <row r="395" spans="2:4">
      <c r="B395" s="4"/>
      <c r="C395" s="4"/>
      <c r="D395" s="4"/>
    </row>
    <row r="396" spans="2:4">
      <c r="B396" s="4"/>
      <c r="C396" s="4"/>
      <c r="D396" s="4"/>
    </row>
    <row r="397" spans="2:4">
      <c r="B397" s="4"/>
      <c r="C397" s="4"/>
      <c r="D397" s="4"/>
    </row>
    <row r="398" spans="2:4">
      <c r="B398" s="4"/>
      <c r="C398" s="4"/>
      <c r="D398" s="4"/>
    </row>
    <row r="399" spans="2:4">
      <c r="B399" s="4"/>
      <c r="C399" s="4"/>
      <c r="D399" s="4"/>
    </row>
    <row r="400" spans="2:4">
      <c r="B400" s="4"/>
      <c r="C400" s="4"/>
      <c r="D400" s="4"/>
    </row>
    <row r="401" spans="2:4">
      <c r="B401" s="4"/>
      <c r="C401" s="4"/>
      <c r="D401" s="4"/>
    </row>
    <row r="402" spans="2:4">
      <c r="B402" s="4"/>
      <c r="C402" s="4"/>
      <c r="D402" s="4"/>
    </row>
    <row r="403" spans="2:4">
      <c r="B403" s="4"/>
      <c r="C403" s="4"/>
      <c r="D403" s="4"/>
    </row>
    <row r="404" spans="2:4">
      <c r="B404" s="4"/>
      <c r="C404" s="4"/>
      <c r="D404" s="4"/>
    </row>
    <row r="405" spans="2:4">
      <c r="B405" s="4"/>
      <c r="C405" s="4"/>
      <c r="D405" s="4"/>
    </row>
    <row r="406" spans="2:4">
      <c r="B406" s="4"/>
      <c r="C406" s="4"/>
      <c r="D406" s="4"/>
    </row>
    <row r="407" spans="2:4">
      <c r="B407" s="4"/>
      <c r="C407" s="4"/>
      <c r="D407" s="4"/>
    </row>
    <row r="408" spans="2:4">
      <c r="B408" s="4"/>
      <c r="C408" s="4"/>
      <c r="D408" s="4"/>
    </row>
    <row r="409" spans="2:4">
      <c r="B409" s="4"/>
      <c r="C409" s="4"/>
      <c r="D409" s="4"/>
    </row>
    <row r="410" spans="2:4">
      <c r="B410" s="4"/>
      <c r="C410" s="4"/>
      <c r="D410" s="4"/>
    </row>
    <row r="411" spans="2:4">
      <c r="B411" s="4"/>
      <c r="C411" s="4"/>
      <c r="D411" s="4"/>
    </row>
    <row r="412" spans="2:4">
      <c r="B412" s="4"/>
      <c r="C412" s="4"/>
      <c r="D412" s="4"/>
    </row>
    <row r="413" spans="2:4">
      <c r="B413" s="4"/>
      <c r="C413" s="4"/>
      <c r="D413" s="4"/>
    </row>
    <row r="414" spans="2:4">
      <c r="B414" s="4"/>
      <c r="C414" s="4"/>
      <c r="D414" s="4"/>
    </row>
    <row r="415" spans="2:4">
      <c r="B415" s="4"/>
      <c r="C415" s="4"/>
      <c r="D415" s="4"/>
    </row>
    <row r="416" spans="2:4">
      <c r="B416" s="4"/>
      <c r="C416" s="4"/>
      <c r="D416" s="4"/>
    </row>
    <row r="417" spans="2:4">
      <c r="B417" s="4"/>
      <c r="C417" s="4"/>
      <c r="D417" s="4"/>
    </row>
    <row r="418" spans="2:4">
      <c r="B418" s="4"/>
      <c r="C418" s="4"/>
      <c r="D418" s="4"/>
    </row>
    <row r="419" spans="2:4">
      <c r="B419" s="4"/>
      <c r="C419" s="4"/>
      <c r="D419" s="4"/>
    </row>
    <row r="420" spans="2:4">
      <c r="B420" s="4"/>
      <c r="C420" s="4"/>
      <c r="D420" s="4"/>
    </row>
    <row r="421" spans="2:4">
      <c r="B421" s="4"/>
      <c r="C421" s="4"/>
      <c r="D421" s="4"/>
    </row>
    <row r="422" spans="2:4">
      <c r="B422" s="4"/>
      <c r="C422" s="4"/>
      <c r="D422" s="4"/>
    </row>
    <row r="423" spans="2:4">
      <c r="B423" s="4"/>
      <c r="C423" s="4"/>
      <c r="D423" s="4"/>
    </row>
    <row r="424" spans="2:4">
      <c r="B424" s="4"/>
      <c r="C424" s="4"/>
      <c r="D424" s="4"/>
    </row>
    <row r="425" spans="2:4">
      <c r="B425" s="4"/>
      <c r="C425" s="4"/>
      <c r="D425" s="4"/>
    </row>
    <row r="426" spans="2:4">
      <c r="B426" s="4"/>
      <c r="C426" s="4"/>
      <c r="D426" s="4"/>
    </row>
    <row r="427" spans="2:4">
      <c r="B427" s="4"/>
      <c r="C427" s="4"/>
      <c r="D427" s="4"/>
    </row>
    <row r="428" spans="2:4">
      <c r="B428" s="4"/>
      <c r="C428" s="4"/>
      <c r="D428" s="4"/>
    </row>
    <row r="429" spans="2:4">
      <c r="B429" s="4"/>
      <c r="C429" s="4"/>
      <c r="D429" s="4"/>
    </row>
    <row r="430" spans="2:4">
      <c r="B430" s="4"/>
      <c r="C430" s="4"/>
      <c r="D430" s="4"/>
    </row>
    <row r="431" spans="2:4">
      <c r="B431" s="4"/>
      <c r="C431" s="4"/>
      <c r="D431" s="4"/>
    </row>
    <row r="432" spans="2:4">
      <c r="B432" s="4"/>
      <c r="C432" s="4"/>
      <c r="D432" s="4"/>
    </row>
    <row r="433" spans="2:4">
      <c r="B433" s="4"/>
      <c r="C433" s="4"/>
      <c r="D433" s="4"/>
    </row>
    <row r="434" spans="2:4">
      <c r="B434" s="4"/>
      <c r="C434" s="4"/>
      <c r="D434" s="4"/>
    </row>
    <row r="435" spans="2:4">
      <c r="B435" s="4"/>
      <c r="C435" s="4"/>
      <c r="D435" s="4"/>
    </row>
    <row r="436" spans="2:4">
      <c r="B436" s="4"/>
      <c r="C436" s="4"/>
      <c r="D436" s="4"/>
    </row>
    <row r="437" spans="2:4">
      <c r="B437" s="4"/>
      <c r="C437" s="4"/>
      <c r="D437" s="4"/>
    </row>
    <row r="438" spans="2:4">
      <c r="B438" s="4"/>
      <c r="C438" s="4"/>
      <c r="D438" s="4"/>
    </row>
    <row r="439" spans="2:4">
      <c r="B439" s="4"/>
      <c r="C439" s="4"/>
      <c r="D439" s="4"/>
    </row>
    <row r="440" spans="2:4">
      <c r="B440" s="4"/>
      <c r="C440" s="4"/>
      <c r="D440" s="4"/>
    </row>
    <row r="441" spans="2:4">
      <c r="B441" s="4"/>
      <c r="C441" s="4"/>
      <c r="D441" s="4"/>
    </row>
    <row r="442" spans="2:4">
      <c r="B442" s="4"/>
      <c r="C442" s="4"/>
      <c r="D442" s="4"/>
    </row>
    <row r="443" spans="2:4">
      <c r="B443" s="4"/>
      <c r="C443" s="4"/>
      <c r="D443" s="4"/>
    </row>
    <row r="444" spans="2:4">
      <c r="B444" s="4"/>
      <c r="C444" s="4"/>
      <c r="D444" s="4"/>
    </row>
    <row r="445" spans="2:4">
      <c r="B445" s="4"/>
      <c r="C445" s="4"/>
      <c r="D445" s="4"/>
    </row>
    <row r="446" spans="2:4">
      <c r="B446" s="4"/>
      <c r="C446" s="4"/>
      <c r="D446" s="4"/>
    </row>
    <row r="447" spans="2:4">
      <c r="B447" s="4"/>
      <c r="C447" s="4"/>
      <c r="D447" s="4"/>
    </row>
    <row r="448" spans="2:4">
      <c r="B448" s="4"/>
      <c r="C448" s="4"/>
      <c r="D448" s="4"/>
    </row>
    <row r="449" spans="2:4">
      <c r="B449" s="4"/>
      <c r="C449" s="4"/>
      <c r="D449" s="4"/>
    </row>
    <row r="450" spans="2:4">
      <c r="B450" s="4"/>
      <c r="C450" s="4"/>
      <c r="D450" s="4"/>
    </row>
    <row r="451" spans="2:4">
      <c r="B451" s="4"/>
      <c r="C451" s="4"/>
      <c r="D451" s="4"/>
    </row>
    <row r="452" spans="2:4">
      <c r="B452" s="4"/>
      <c r="C452" s="4"/>
      <c r="D452" s="4"/>
    </row>
    <row r="453" spans="2:4">
      <c r="B453" s="4"/>
      <c r="C453" s="4"/>
      <c r="D453" s="4"/>
    </row>
    <row r="454" spans="2:4">
      <c r="B454" s="4"/>
      <c r="C454" s="4"/>
      <c r="D454" s="4"/>
    </row>
    <row r="455" spans="2:4">
      <c r="B455" s="4"/>
      <c r="C455" s="4"/>
      <c r="D455" s="4"/>
    </row>
    <row r="456" spans="2:4">
      <c r="B456" s="4"/>
      <c r="C456" s="4"/>
      <c r="D456" s="4"/>
    </row>
    <row r="457" spans="2:4">
      <c r="B457" s="4"/>
      <c r="C457" s="4"/>
      <c r="D457" s="4"/>
    </row>
    <row r="458" spans="2:4">
      <c r="B458" s="4"/>
      <c r="C458" s="4"/>
      <c r="D458" s="4"/>
    </row>
    <row r="459" spans="2:4">
      <c r="B459" s="4"/>
      <c r="C459" s="4"/>
      <c r="D459" s="4"/>
    </row>
    <row r="460" spans="2:4">
      <c r="B460" s="4"/>
      <c r="C460" s="4"/>
      <c r="D460" s="4"/>
    </row>
    <row r="461" spans="2:4">
      <c r="B461" s="4"/>
      <c r="C461" s="4"/>
      <c r="D461" s="4"/>
    </row>
    <row r="462" spans="2:4">
      <c r="B462" s="4"/>
      <c r="C462" s="4"/>
      <c r="D462" s="4"/>
    </row>
    <row r="463" spans="2:4">
      <c r="B463" s="4"/>
      <c r="C463" s="4"/>
      <c r="D463" s="4"/>
    </row>
    <row r="464" spans="2:4">
      <c r="B464" s="4"/>
      <c r="C464" s="4"/>
      <c r="D464" s="4"/>
    </row>
    <row r="465" spans="2:4">
      <c r="B465" s="4"/>
      <c r="C465" s="4"/>
      <c r="D465" s="4"/>
    </row>
    <row r="466" spans="2:4">
      <c r="B466" s="4"/>
      <c r="C466" s="4"/>
      <c r="D466" s="4"/>
    </row>
    <row r="467" spans="2:4">
      <c r="B467" s="4"/>
      <c r="C467" s="4"/>
      <c r="D467" s="4"/>
    </row>
    <row r="468" spans="2:4">
      <c r="B468" s="4"/>
      <c r="C468" s="4"/>
      <c r="D468" s="4"/>
    </row>
    <row r="469" spans="2:4">
      <c r="B469" s="4"/>
      <c r="C469" s="4"/>
      <c r="D469" s="4"/>
    </row>
    <row r="470" spans="2:4">
      <c r="B470" s="4"/>
      <c r="C470" s="4"/>
      <c r="D470" s="4"/>
    </row>
    <row r="471" spans="2:4">
      <c r="B471" s="4"/>
      <c r="C471" s="4"/>
      <c r="D471" s="4"/>
    </row>
    <row r="472" spans="2:4">
      <c r="B472" s="4"/>
      <c r="C472" s="4"/>
      <c r="D472" s="4"/>
    </row>
    <row r="473" spans="2:4">
      <c r="B473" s="4"/>
      <c r="C473" s="4"/>
      <c r="D473" s="4"/>
    </row>
    <row r="474" spans="2:4">
      <c r="B474" s="4"/>
      <c r="C474" s="4"/>
      <c r="D474" s="4"/>
    </row>
    <row r="475" spans="2:4">
      <c r="B475" s="4"/>
      <c r="C475" s="4"/>
      <c r="D475" s="4"/>
    </row>
    <row r="476" spans="2:4">
      <c r="B476" s="4"/>
      <c r="C476" s="4"/>
      <c r="D476" s="4"/>
    </row>
    <row r="477" spans="2:4">
      <c r="B477" s="4"/>
      <c r="C477" s="4"/>
      <c r="D477" s="4"/>
    </row>
    <row r="478" spans="2:4">
      <c r="B478" s="4"/>
      <c r="C478" s="4"/>
      <c r="D478" s="4"/>
    </row>
    <row r="479" spans="2:4">
      <c r="B479" s="4"/>
      <c r="C479" s="4"/>
      <c r="D479" s="4"/>
    </row>
    <row r="480" spans="2:4">
      <c r="B480" s="4"/>
      <c r="C480" s="4"/>
      <c r="D480" s="4"/>
    </row>
    <row r="481" spans="2:4">
      <c r="B481" s="4"/>
      <c r="C481" s="4"/>
      <c r="D481" s="4"/>
    </row>
    <row r="482" spans="2:4">
      <c r="B482" s="4"/>
      <c r="C482" s="4"/>
      <c r="D482" s="4"/>
    </row>
    <row r="483" spans="2:4">
      <c r="B483" s="4"/>
      <c r="C483" s="4"/>
      <c r="D483" s="4"/>
    </row>
    <row r="484" spans="2:4">
      <c r="B484" s="4"/>
      <c r="C484" s="4"/>
      <c r="D484" s="4"/>
    </row>
    <row r="485" spans="2:4">
      <c r="B485" s="4"/>
      <c r="C485" s="4"/>
      <c r="D485" s="4"/>
    </row>
    <row r="486" spans="2:4">
      <c r="B486" s="4"/>
      <c r="C486" s="4"/>
      <c r="D486" s="4"/>
    </row>
    <row r="487" spans="2:4">
      <c r="B487" s="4"/>
      <c r="C487" s="4"/>
      <c r="D487" s="4"/>
    </row>
    <row r="488" spans="2:4">
      <c r="B488" s="4"/>
      <c r="C488" s="4"/>
      <c r="D488" s="4"/>
    </row>
    <row r="489" spans="2:4">
      <c r="B489" s="4"/>
      <c r="C489" s="4"/>
      <c r="D489" s="4"/>
    </row>
    <row r="490" spans="2:4">
      <c r="B490" s="4"/>
      <c r="C490" s="4"/>
      <c r="D490" s="4"/>
    </row>
    <row r="491" spans="2:4">
      <c r="B491" s="4"/>
      <c r="C491" s="4"/>
      <c r="D491" s="4"/>
    </row>
    <row r="492" spans="2:4">
      <c r="B492" s="4"/>
      <c r="C492" s="4"/>
      <c r="D492" s="4"/>
    </row>
    <row r="493" spans="2:4">
      <c r="B493" s="4"/>
      <c r="C493" s="4"/>
      <c r="D493" s="4"/>
    </row>
    <row r="494" spans="2:4">
      <c r="B494" s="4"/>
      <c r="C494" s="4"/>
      <c r="D494" s="4"/>
    </row>
    <row r="495" spans="2:4">
      <c r="B495" s="4"/>
      <c r="C495" s="4"/>
      <c r="D495" s="4"/>
    </row>
    <row r="496" spans="2:4">
      <c r="B496" s="4"/>
      <c r="C496" s="4"/>
      <c r="D496" s="4"/>
    </row>
    <row r="497" spans="2:4">
      <c r="B497" s="4"/>
      <c r="C497" s="4"/>
      <c r="D497" s="4"/>
    </row>
    <row r="498" spans="2:4">
      <c r="B498" s="4"/>
      <c r="C498" s="4"/>
      <c r="D498" s="4"/>
    </row>
    <row r="499" spans="2:4">
      <c r="B499" s="4"/>
      <c r="C499" s="4"/>
      <c r="D499" s="4"/>
    </row>
    <row r="500" spans="2:4">
      <c r="B500" s="4"/>
      <c r="C500" s="4"/>
      <c r="D500" s="4"/>
    </row>
    <row r="501" spans="2:4">
      <c r="B501" s="4"/>
      <c r="C501" s="4"/>
      <c r="D501" s="4"/>
    </row>
    <row r="502" spans="2:4">
      <c r="B502" s="4"/>
      <c r="C502" s="4"/>
      <c r="D502" s="4"/>
    </row>
    <row r="503" spans="2:4">
      <c r="B503" s="4"/>
      <c r="C503" s="4"/>
      <c r="D503" s="4"/>
    </row>
    <row r="504" spans="2:4">
      <c r="B504" s="4"/>
      <c r="C504" s="4"/>
      <c r="D504" s="4"/>
    </row>
    <row r="505" spans="2:4">
      <c r="B505" s="4"/>
      <c r="C505" s="4"/>
      <c r="D505" s="4"/>
    </row>
    <row r="506" spans="2:4">
      <c r="B506" s="4"/>
      <c r="C506" s="4"/>
      <c r="D506" s="4"/>
    </row>
    <row r="507" spans="2:4">
      <c r="B507" s="4"/>
      <c r="C507" s="4"/>
      <c r="D507" s="4"/>
    </row>
    <row r="508" spans="2:4">
      <c r="B508" s="4"/>
      <c r="C508" s="4"/>
      <c r="D508" s="4"/>
    </row>
    <row r="509" spans="2:4">
      <c r="B509" s="4"/>
      <c r="C509" s="4"/>
      <c r="D509" s="4"/>
    </row>
    <row r="510" spans="2:4">
      <c r="B510" s="4"/>
      <c r="C510" s="4"/>
      <c r="D510" s="4"/>
    </row>
    <row r="511" spans="2:4">
      <c r="B511" s="4"/>
      <c r="C511" s="4"/>
      <c r="D511" s="4"/>
    </row>
    <row r="512" spans="2:4">
      <c r="B512" s="4"/>
      <c r="C512" s="4"/>
      <c r="D512" s="4"/>
    </row>
    <row r="513" spans="2:4">
      <c r="B513" s="4"/>
      <c r="C513" s="4"/>
      <c r="D513" s="4"/>
    </row>
    <row r="514" spans="2:4">
      <c r="B514" s="4"/>
      <c r="C514" s="4"/>
      <c r="D514" s="4"/>
    </row>
    <row r="515" spans="2:4">
      <c r="B515" s="4"/>
      <c r="C515" s="4"/>
      <c r="D515" s="4"/>
    </row>
    <row r="516" spans="2:4">
      <c r="B516" s="4"/>
      <c r="C516" s="4"/>
      <c r="D516" s="4"/>
    </row>
    <row r="517" spans="2:4">
      <c r="B517" s="4"/>
      <c r="C517" s="4"/>
      <c r="D517" s="4"/>
    </row>
    <row r="518" spans="2:4">
      <c r="B518" s="4"/>
      <c r="C518" s="4"/>
      <c r="D518" s="4"/>
    </row>
    <row r="519" spans="2:4">
      <c r="B519" s="4"/>
      <c r="C519" s="4"/>
      <c r="D519" s="4"/>
    </row>
    <row r="520" spans="2:4">
      <c r="B520" s="4"/>
      <c r="C520" s="4"/>
      <c r="D520" s="4"/>
    </row>
    <row r="521" spans="2:4">
      <c r="B521" s="4"/>
      <c r="C521" s="4"/>
      <c r="D521" s="4"/>
    </row>
    <row r="522" spans="2:4">
      <c r="B522" s="4"/>
      <c r="C522" s="4"/>
      <c r="D522" s="4"/>
    </row>
    <row r="523" spans="2:4">
      <c r="B523" s="4"/>
      <c r="C523" s="4"/>
      <c r="D523" s="4"/>
    </row>
    <row r="524" spans="2:4">
      <c r="B524" s="4"/>
      <c r="C524" s="4"/>
      <c r="D524" s="4"/>
    </row>
    <row r="525" spans="2:4">
      <c r="B525" s="4"/>
      <c r="C525" s="4"/>
      <c r="D525" s="4"/>
    </row>
    <row r="526" spans="2:4">
      <c r="B526" s="4"/>
      <c r="C526" s="4"/>
      <c r="D526" s="4"/>
    </row>
    <row r="527" spans="2:4">
      <c r="B527" s="4"/>
      <c r="C527" s="4"/>
      <c r="D527" s="4"/>
    </row>
    <row r="528" spans="2:4">
      <c r="B528" s="4"/>
      <c r="C528" s="4"/>
      <c r="D528" s="4"/>
    </row>
    <row r="529" spans="2:4">
      <c r="B529" s="4"/>
      <c r="C529" s="4"/>
      <c r="D529" s="4"/>
    </row>
    <row r="530" spans="2:4">
      <c r="B530" s="4"/>
      <c r="C530" s="4"/>
      <c r="D530" s="4"/>
    </row>
  </sheetData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8D9CB-7E0D-4215-9B24-D07894746C21}">
  <dimension ref="A2:G546"/>
  <sheetViews>
    <sheetView topLeftCell="A25" workbookViewId="0">
      <selection activeCell="C28" sqref="C28"/>
    </sheetView>
  </sheetViews>
  <sheetFormatPr defaultRowHeight="14.4"/>
  <cols>
    <col min="1" max="1" width="19.6640625" customWidth="1"/>
    <col min="2" max="2" width="42.5546875" customWidth="1"/>
    <col min="3" max="3" width="74.5546875" customWidth="1"/>
    <col min="4" max="4" width="19.44140625" customWidth="1"/>
    <col min="5" max="8" width="10.44140625" customWidth="1"/>
  </cols>
  <sheetData>
    <row r="2" spans="1:7" ht="25.8">
      <c r="A2" s="11" t="s">
        <v>539</v>
      </c>
    </row>
    <row r="4" spans="1:7" ht="15" thickBot="1">
      <c r="A4" s="69" t="s">
        <v>0</v>
      </c>
      <c r="B4" s="69" t="s">
        <v>1</v>
      </c>
      <c r="C4" s="69" t="s">
        <v>2</v>
      </c>
      <c r="D4" s="69" t="s">
        <v>3</v>
      </c>
      <c r="E4" s="4"/>
      <c r="F4" s="4"/>
      <c r="G4" s="4"/>
    </row>
    <row r="5" spans="1:7">
      <c r="A5" s="76" t="s">
        <v>449</v>
      </c>
      <c r="B5" s="56"/>
      <c r="C5" s="56"/>
      <c r="D5" s="57"/>
      <c r="E5" s="4"/>
      <c r="F5" s="4"/>
      <c r="G5" s="4"/>
    </row>
    <row r="6" spans="1:7" ht="28.8">
      <c r="A6" s="146" t="s">
        <v>174</v>
      </c>
      <c r="B6" s="121" t="s">
        <v>175</v>
      </c>
      <c r="C6" s="121" t="s">
        <v>176</v>
      </c>
      <c r="D6" s="19">
        <f>5.47*ОГЛАВЛЕНИЕ!H22</f>
        <v>2953.7999999999997</v>
      </c>
      <c r="E6" s="4"/>
      <c r="F6" s="4"/>
      <c r="G6" s="4"/>
    </row>
    <row r="7" spans="1:7" ht="28.8">
      <c r="A7" s="146" t="s">
        <v>226</v>
      </c>
      <c r="B7" s="121" t="s">
        <v>175</v>
      </c>
      <c r="C7" s="121" t="s">
        <v>176</v>
      </c>
      <c r="D7" s="19">
        <f>5.47*ОГЛАВЛЕНИЕ!H22</f>
        <v>2953.7999999999997</v>
      </c>
      <c r="E7" s="4"/>
      <c r="F7" s="4"/>
      <c r="G7" s="4"/>
    </row>
    <row r="8" spans="1:7" ht="28.8">
      <c r="A8" s="146" t="s">
        <v>223</v>
      </c>
      <c r="B8" s="121" t="s">
        <v>224</v>
      </c>
      <c r="C8" s="121" t="s">
        <v>225</v>
      </c>
      <c r="D8" s="19">
        <f>5.47*ОГЛАВЛЕНИЕ!H22</f>
        <v>2953.7999999999997</v>
      </c>
    </row>
    <row r="9" spans="1:7" ht="28.8">
      <c r="A9" s="146" t="s">
        <v>177</v>
      </c>
      <c r="B9" s="121" t="s">
        <v>178</v>
      </c>
      <c r="C9" s="121" t="s">
        <v>179</v>
      </c>
      <c r="D9" s="19">
        <f>5.67*ОГЛАВЛЕНИЕ!H22</f>
        <v>3061.8</v>
      </c>
      <c r="E9" s="4"/>
      <c r="F9" s="4"/>
      <c r="G9" s="4"/>
    </row>
    <row r="10" spans="1:7" ht="28.8">
      <c r="A10" s="146" t="s">
        <v>180</v>
      </c>
      <c r="B10" s="121" t="s">
        <v>181</v>
      </c>
      <c r="C10" s="121" t="s">
        <v>182</v>
      </c>
      <c r="D10" s="19">
        <f>9.91*ОГЛАВЛЕНИЕ!H22</f>
        <v>5351.4</v>
      </c>
      <c r="E10" s="4"/>
      <c r="F10" s="4"/>
      <c r="G10" s="4"/>
    </row>
    <row r="11" spans="1:7" ht="28.8">
      <c r="A11" s="146" t="s">
        <v>183</v>
      </c>
      <c r="B11" s="121" t="s">
        <v>184</v>
      </c>
      <c r="C11" s="121" t="s">
        <v>185</v>
      </c>
      <c r="D11" s="19">
        <f>9.91*ОГЛАВЛЕНИЕ!H22</f>
        <v>5351.4</v>
      </c>
      <c r="E11" s="4"/>
      <c r="F11" s="4"/>
      <c r="G11" s="4"/>
    </row>
    <row r="12" spans="1:7" ht="43.2">
      <c r="A12" s="146" t="s">
        <v>227</v>
      </c>
      <c r="B12" s="121" t="s">
        <v>228</v>
      </c>
      <c r="C12" s="121" t="s">
        <v>229</v>
      </c>
      <c r="D12" s="19">
        <f>10.3*ОГЛАВЛЕНИЕ!H22</f>
        <v>5562</v>
      </c>
    </row>
    <row r="13" spans="1:7" ht="28.8">
      <c r="A13" s="146" t="s">
        <v>230</v>
      </c>
      <c r="B13" s="121" t="s">
        <v>231</v>
      </c>
      <c r="C13" s="121" t="s">
        <v>232</v>
      </c>
      <c r="D13" s="19">
        <f>10.3*ОГЛАВЛЕНИЕ!H22</f>
        <v>5562</v>
      </c>
    </row>
    <row r="14" spans="1:7" ht="28.8">
      <c r="A14" s="146" t="s">
        <v>454</v>
      </c>
      <c r="B14" s="121" t="s">
        <v>453</v>
      </c>
      <c r="C14" s="121" t="s">
        <v>232</v>
      </c>
      <c r="D14" s="19">
        <f>10.3*ОГЛАВЛЕНИЕ!H22</f>
        <v>5562</v>
      </c>
    </row>
    <row r="15" spans="1:7" ht="28.8">
      <c r="A15" s="146" t="s">
        <v>186</v>
      </c>
      <c r="B15" s="121" t="s">
        <v>187</v>
      </c>
      <c r="C15" s="121" t="s">
        <v>188</v>
      </c>
      <c r="D15" s="19">
        <f>3.65*ОГЛАВЛЕНИЕ!H22</f>
        <v>1971</v>
      </c>
      <c r="E15" s="4"/>
      <c r="F15" s="4"/>
      <c r="G15" s="4"/>
    </row>
    <row r="16" spans="1:7" ht="28.8">
      <c r="A16" s="146" t="s">
        <v>196</v>
      </c>
      <c r="B16" s="121" t="s">
        <v>197</v>
      </c>
      <c r="C16" s="121" t="s">
        <v>198</v>
      </c>
      <c r="D16" s="19">
        <f>7.1*ОГЛАВЛЕНИЕ!H22</f>
        <v>3834</v>
      </c>
      <c r="E16" s="4"/>
      <c r="F16" s="4"/>
      <c r="G16" s="4"/>
    </row>
    <row r="17" spans="1:7" ht="28.8">
      <c r="A17" s="146" t="s">
        <v>199</v>
      </c>
      <c r="B17" s="121" t="s">
        <v>200</v>
      </c>
      <c r="C17" s="121" t="s">
        <v>201</v>
      </c>
      <c r="D17" s="19">
        <f>4.79*ОГЛАВЛЕНИЕ!H22</f>
        <v>2586.6</v>
      </c>
      <c r="E17" s="4"/>
      <c r="F17" s="4"/>
      <c r="G17" s="4"/>
    </row>
    <row r="18" spans="1:7" ht="29.4" thickBot="1">
      <c r="A18" s="147" t="s">
        <v>273</v>
      </c>
      <c r="B18" s="125" t="s">
        <v>274</v>
      </c>
      <c r="C18" s="125" t="s">
        <v>275</v>
      </c>
      <c r="D18" s="23">
        <f>12.23*ОГЛАВЛЕНИЕ!H22</f>
        <v>6604.2</v>
      </c>
      <c r="E18" s="4"/>
      <c r="F18" s="4"/>
      <c r="G18" s="4"/>
    </row>
    <row r="19" spans="1:7" ht="15" thickBot="1">
      <c r="A19" s="153"/>
      <c r="B19" s="54"/>
      <c r="C19" s="54"/>
      <c r="D19" s="47"/>
      <c r="E19" s="4"/>
      <c r="F19" s="4"/>
      <c r="G19" s="4"/>
    </row>
    <row r="20" spans="1:7">
      <c r="A20" s="55" t="s">
        <v>455</v>
      </c>
      <c r="B20" s="156"/>
      <c r="C20" s="156"/>
      <c r="D20" s="57"/>
      <c r="E20" s="4"/>
      <c r="F20" s="4"/>
      <c r="G20" s="4"/>
    </row>
    <row r="21" spans="1:7" ht="28.8">
      <c r="A21" s="146" t="s">
        <v>189</v>
      </c>
      <c r="B21" s="121" t="s">
        <v>189</v>
      </c>
      <c r="C21" s="121" t="s">
        <v>190</v>
      </c>
      <c r="D21" s="19">
        <f>11.98*ОГЛАВЛЕНИЕ!H22</f>
        <v>6469.2</v>
      </c>
      <c r="E21" s="4"/>
      <c r="F21" s="4"/>
      <c r="G21" s="4"/>
    </row>
    <row r="22" spans="1:7" ht="43.2">
      <c r="A22" s="146" t="s">
        <v>191</v>
      </c>
      <c r="B22" s="121" t="s">
        <v>191</v>
      </c>
      <c r="C22" s="121" t="s">
        <v>192</v>
      </c>
      <c r="D22" s="19">
        <f>11.98*ОГЛАВЛЕНИЕ!H22</f>
        <v>6469.2</v>
      </c>
      <c r="E22" s="4"/>
      <c r="F22" s="4"/>
      <c r="G22" s="4"/>
    </row>
    <row r="23" spans="1:7" ht="43.2">
      <c r="A23" s="146" t="s">
        <v>233</v>
      </c>
      <c r="B23" s="121" t="s">
        <v>234</v>
      </c>
      <c r="C23" s="121" t="s">
        <v>235</v>
      </c>
      <c r="D23" s="19">
        <f>11.98*ОГЛАВЛЕНИЕ!H22</f>
        <v>6469.2</v>
      </c>
      <c r="E23" s="4"/>
      <c r="F23" s="4"/>
      <c r="G23" s="4"/>
    </row>
    <row r="24" spans="1:7" ht="43.2">
      <c r="A24" s="146" t="s">
        <v>236</v>
      </c>
      <c r="B24" s="121" t="s">
        <v>234</v>
      </c>
      <c r="C24" s="121" t="s">
        <v>237</v>
      </c>
      <c r="D24" s="19">
        <f>11.98*ОГЛАВЛЕНИЕ!H22</f>
        <v>6469.2</v>
      </c>
      <c r="E24" s="4"/>
      <c r="F24" s="4"/>
      <c r="G24" s="4"/>
    </row>
    <row r="25" spans="1:7" ht="43.2">
      <c r="A25" s="146" t="s">
        <v>238</v>
      </c>
      <c r="B25" s="121" t="s">
        <v>238</v>
      </c>
      <c r="C25" s="121" t="s">
        <v>239</v>
      </c>
      <c r="D25" s="19">
        <f>14.11*ОГЛАВЛЕНИЕ!H22</f>
        <v>7619.4</v>
      </c>
      <c r="E25" s="4"/>
      <c r="F25" s="4"/>
      <c r="G25" s="4"/>
    </row>
    <row r="26" spans="1:7" ht="43.2">
      <c r="A26" s="146" t="s">
        <v>240</v>
      </c>
      <c r="B26" s="121" t="s">
        <v>240</v>
      </c>
      <c r="C26" s="121" t="s">
        <v>241</v>
      </c>
      <c r="D26" s="19">
        <f>14.11*ОГЛАВЛЕНИЕ!H22</f>
        <v>7619.4</v>
      </c>
      <c r="E26" s="4"/>
      <c r="F26" s="4"/>
      <c r="G26" s="4"/>
    </row>
    <row r="27" spans="1:7" ht="43.2">
      <c r="A27" s="146" t="s">
        <v>242</v>
      </c>
      <c r="B27" s="121" t="s">
        <v>242</v>
      </c>
      <c r="C27" s="121" t="s">
        <v>243</v>
      </c>
      <c r="D27" s="19">
        <f>14.11*ОГЛАВЛЕНИЕ!H22</f>
        <v>7619.4</v>
      </c>
      <c r="E27" s="4"/>
      <c r="F27" s="4"/>
      <c r="G27" s="4"/>
    </row>
    <row r="28" spans="1:7" ht="43.2">
      <c r="A28" s="146" t="s">
        <v>244</v>
      </c>
      <c r="B28" s="121" t="s">
        <v>244</v>
      </c>
      <c r="C28" s="121" t="s">
        <v>245</v>
      </c>
      <c r="D28" s="19">
        <f>14.35*ОГЛАВЛЕНИЕ!H22</f>
        <v>7749</v>
      </c>
      <c r="E28" s="4"/>
      <c r="F28" s="4"/>
      <c r="G28" s="4"/>
    </row>
    <row r="29" spans="1:7" ht="43.8" thickBot="1">
      <c r="A29" s="147" t="s">
        <v>246</v>
      </c>
      <c r="B29" s="125" t="s">
        <v>246</v>
      </c>
      <c r="C29" s="125" t="s">
        <v>245</v>
      </c>
      <c r="D29" s="23">
        <f>14.35*ОГЛАВЛЕНИЕ!H22</f>
        <v>7749</v>
      </c>
      <c r="E29" s="4"/>
      <c r="F29" s="4"/>
      <c r="G29" s="4"/>
    </row>
    <row r="30" spans="1:7" ht="15" thickBot="1">
      <c r="A30" s="155"/>
      <c r="B30" s="62"/>
      <c r="C30" s="62"/>
      <c r="D30" s="25"/>
      <c r="E30" s="4"/>
      <c r="F30" s="4"/>
      <c r="G30" s="4"/>
    </row>
    <row r="31" spans="1:7">
      <c r="A31" s="55" t="s">
        <v>458</v>
      </c>
      <c r="B31" s="63"/>
      <c r="C31" s="63"/>
      <c r="D31" s="57"/>
      <c r="E31" s="4"/>
      <c r="F31" s="4"/>
      <c r="G31" s="4"/>
    </row>
    <row r="32" spans="1:7" ht="43.2">
      <c r="A32" s="146" t="s">
        <v>193</v>
      </c>
      <c r="B32" s="121" t="s">
        <v>194</v>
      </c>
      <c r="C32" s="121" t="s">
        <v>195</v>
      </c>
      <c r="D32" s="19">
        <f>14.02*ОГЛАВЛЕНИЕ!H22</f>
        <v>7570.8</v>
      </c>
      <c r="E32" s="4"/>
      <c r="F32" s="4"/>
      <c r="G32" s="4"/>
    </row>
    <row r="33" spans="1:7" ht="43.8" thickBot="1">
      <c r="A33" s="147" t="s">
        <v>247</v>
      </c>
      <c r="B33" s="125" t="s">
        <v>247</v>
      </c>
      <c r="C33" s="125" t="s">
        <v>248</v>
      </c>
      <c r="D33" s="23">
        <f>14.02*ОГЛАВЛЕНИЕ!H22</f>
        <v>7570.8</v>
      </c>
      <c r="E33" s="4"/>
      <c r="F33" s="4"/>
      <c r="G33" s="4"/>
    </row>
    <row r="35" spans="1:7">
      <c r="B35" s="198"/>
      <c r="C35" s="198"/>
      <c r="D35" s="1"/>
    </row>
    <row r="38" spans="1:7">
      <c r="B38" s="4"/>
      <c r="C38" s="4"/>
      <c r="D38" s="4"/>
    </row>
    <row r="39" spans="1:7">
      <c r="B39" s="4"/>
      <c r="C39" s="4"/>
      <c r="D39" s="4"/>
    </row>
    <row r="40" spans="1:7">
      <c r="B40" s="4"/>
      <c r="C40" s="4"/>
      <c r="D40" s="4"/>
    </row>
    <row r="41" spans="1:7">
      <c r="B41" s="4"/>
      <c r="C41" s="4"/>
      <c r="D41" s="4"/>
    </row>
    <row r="42" spans="1:7">
      <c r="B42" s="4"/>
      <c r="C42" s="4"/>
      <c r="D42" s="4"/>
    </row>
    <row r="43" spans="1:7">
      <c r="B43" s="4"/>
      <c r="C43" s="4"/>
      <c r="D43" s="4"/>
    </row>
    <row r="44" spans="1:7">
      <c r="B44" s="4"/>
      <c r="C44" s="4"/>
      <c r="D44" s="4"/>
    </row>
    <row r="45" spans="1:7">
      <c r="B45" s="4"/>
      <c r="C45" s="4"/>
      <c r="D45" s="4"/>
    </row>
    <row r="46" spans="1:7">
      <c r="B46" s="4"/>
      <c r="C46" s="4"/>
      <c r="D46" s="4"/>
    </row>
    <row r="47" spans="1:7">
      <c r="B47" s="4"/>
      <c r="C47" s="4"/>
      <c r="D47" s="4"/>
    </row>
    <row r="48" spans="1:7">
      <c r="B48" s="4"/>
      <c r="C48" s="4"/>
      <c r="D48" s="4"/>
    </row>
    <row r="49" spans="2:4">
      <c r="B49" s="4"/>
      <c r="C49" s="4"/>
      <c r="D49" s="4"/>
    </row>
    <row r="50" spans="2:4">
      <c r="B50" s="4"/>
      <c r="C50" s="4"/>
      <c r="D50" s="4"/>
    </row>
    <row r="51" spans="2:4">
      <c r="B51" s="4"/>
      <c r="C51" s="4"/>
      <c r="D51" s="4"/>
    </row>
    <row r="52" spans="2:4">
      <c r="B52" s="4"/>
      <c r="C52" s="4"/>
      <c r="D52" s="4"/>
    </row>
    <row r="53" spans="2:4">
      <c r="B53" s="4"/>
      <c r="C53" s="4"/>
      <c r="D53" s="4"/>
    </row>
    <row r="54" spans="2:4">
      <c r="B54" s="4"/>
      <c r="C54" s="4"/>
      <c r="D54" s="4"/>
    </row>
    <row r="55" spans="2:4">
      <c r="B55" s="4"/>
      <c r="C55" s="4"/>
      <c r="D55" s="4"/>
    </row>
    <row r="56" spans="2:4">
      <c r="B56" s="4"/>
      <c r="C56" s="4"/>
      <c r="D56" s="4"/>
    </row>
    <row r="57" spans="2:4">
      <c r="B57" s="4"/>
      <c r="C57" s="4"/>
      <c r="D57" s="4"/>
    </row>
    <row r="58" spans="2:4">
      <c r="B58" s="4"/>
      <c r="C58" s="4"/>
      <c r="D58" s="4"/>
    </row>
    <row r="59" spans="2:4">
      <c r="B59" s="4"/>
      <c r="C59" s="4"/>
      <c r="D59" s="4"/>
    </row>
    <row r="60" spans="2:4">
      <c r="B60" s="4"/>
      <c r="C60" s="4"/>
      <c r="D60" s="4"/>
    </row>
    <row r="61" spans="2:4">
      <c r="B61" s="4"/>
      <c r="C61" s="4"/>
      <c r="D61" s="4"/>
    </row>
    <row r="62" spans="2:4">
      <c r="B62" s="4"/>
      <c r="C62" s="4"/>
      <c r="D62" s="4"/>
    </row>
    <row r="63" spans="2:4">
      <c r="B63" s="4"/>
      <c r="C63" s="4"/>
      <c r="D63" s="4"/>
    </row>
    <row r="64" spans="2:4">
      <c r="B64" s="4"/>
      <c r="C64" s="4"/>
      <c r="D64" s="4"/>
    </row>
    <row r="65" spans="2:4">
      <c r="B65" s="4"/>
      <c r="C65" s="4"/>
      <c r="D65" s="4"/>
    </row>
    <row r="66" spans="2:4">
      <c r="B66" s="4"/>
      <c r="C66" s="4"/>
      <c r="D66" s="4"/>
    </row>
    <row r="67" spans="2:4">
      <c r="B67" s="4"/>
      <c r="C67" s="4"/>
      <c r="D67" s="4"/>
    </row>
    <row r="68" spans="2:4">
      <c r="B68" s="4"/>
      <c r="C68" s="4"/>
      <c r="D68" s="4"/>
    </row>
    <row r="69" spans="2:4">
      <c r="B69" s="4"/>
      <c r="C69" s="4"/>
      <c r="D69" s="4"/>
    </row>
    <row r="70" spans="2:4">
      <c r="B70" s="4"/>
      <c r="C70" s="4"/>
      <c r="D70" s="4"/>
    </row>
    <row r="71" spans="2:4">
      <c r="B71" s="4"/>
      <c r="C71" s="4"/>
      <c r="D71" s="4"/>
    </row>
    <row r="72" spans="2:4">
      <c r="B72" s="4"/>
      <c r="C72" s="4"/>
      <c r="D72" s="4"/>
    </row>
    <row r="73" spans="2:4">
      <c r="B73" s="4"/>
      <c r="C73" s="4"/>
      <c r="D73" s="4"/>
    </row>
    <row r="74" spans="2:4">
      <c r="B74" s="4"/>
      <c r="C74" s="4"/>
      <c r="D74" s="4"/>
    </row>
    <row r="75" spans="2:4">
      <c r="B75" s="4"/>
      <c r="C75" s="4"/>
      <c r="D75" s="4"/>
    </row>
    <row r="76" spans="2:4">
      <c r="B76" s="4"/>
      <c r="C76" s="4"/>
      <c r="D76" s="4"/>
    </row>
    <row r="77" spans="2:4">
      <c r="B77" s="4"/>
      <c r="C77" s="4"/>
      <c r="D77" s="4"/>
    </row>
    <row r="78" spans="2:4">
      <c r="B78" s="4"/>
      <c r="C78" s="4"/>
      <c r="D78" s="4"/>
    </row>
    <row r="79" spans="2:4">
      <c r="B79" s="4"/>
      <c r="C79" s="4"/>
      <c r="D79" s="4"/>
    </row>
    <row r="80" spans="2:4">
      <c r="B80" s="4"/>
      <c r="C80" s="4"/>
      <c r="D80" s="4"/>
    </row>
    <row r="81" spans="2:4">
      <c r="B81" s="4"/>
      <c r="C81" s="4"/>
      <c r="D81" s="4"/>
    </row>
    <row r="82" spans="2:4">
      <c r="B82" s="4"/>
      <c r="C82" s="4"/>
      <c r="D82" s="4"/>
    </row>
    <row r="83" spans="2:4">
      <c r="B83" s="4"/>
      <c r="C83" s="4"/>
      <c r="D83" s="4"/>
    </row>
    <row r="84" spans="2:4">
      <c r="B84" s="4"/>
      <c r="C84" s="4"/>
      <c r="D84" s="4"/>
    </row>
    <row r="85" spans="2:4">
      <c r="B85" s="4"/>
      <c r="C85" s="4"/>
      <c r="D85" s="4"/>
    </row>
    <row r="86" spans="2:4">
      <c r="B86" s="4"/>
      <c r="C86" s="4"/>
      <c r="D86" s="4"/>
    </row>
    <row r="87" spans="2:4">
      <c r="B87" s="4"/>
      <c r="C87" s="4"/>
      <c r="D87" s="4"/>
    </row>
    <row r="88" spans="2:4">
      <c r="B88" s="4"/>
      <c r="C88" s="4"/>
      <c r="D88" s="4"/>
    </row>
    <row r="89" spans="2:4">
      <c r="B89" s="4"/>
      <c r="C89" s="4"/>
      <c r="D89" s="4"/>
    </row>
    <row r="90" spans="2:4">
      <c r="B90" s="4"/>
      <c r="C90" s="4"/>
      <c r="D90" s="4"/>
    </row>
    <row r="91" spans="2:4">
      <c r="B91" s="4"/>
      <c r="C91" s="4"/>
      <c r="D91" s="4"/>
    </row>
    <row r="92" spans="2:4">
      <c r="B92" s="4"/>
      <c r="C92" s="4"/>
      <c r="D92" s="4"/>
    </row>
    <row r="93" spans="2:4">
      <c r="B93" s="4"/>
      <c r="C93" s="4"/>
      <c r="D93" s="4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2:4">
      <c r="B113" s="4"/>
      <c r="C113" s="4"/>
      <c r="D113" s="4"/>
    </row>
    <row r="114" spans="2:4">
      <c r="B114" s="4"/>
      <c r="C114" s="4"/>
      <c r="D114" s="4"/>
    </row>
    <row r="115" spans="2:4">
      <c r="B115" s="4"/>
      <c r="C115" s="4"/>
      <c r="D115" s="4"/>
    </row>
    <row r="116" spans="2:4">
      <c r="B116" s="4"/>
      <c r="C116" s="4"/>
      <c r="D116" s="4"/>
    </row>
    <row r="117" spans="2:4">
      <c r="B117" s="4"/>
      <c r="C117" s="4"/>
      <c r="D117" s="4"/>
    </row>
    <row r="118" spans="2:4">
      <c r="B118" s="4"/>
      <c r="C118" s="4"/>
      <c r="D118" s="4"/>
    </row>
    <row r="119" spans="2:4">
      <c r="B119" s="4"/>
      <c r="C119" s="4"/>
      <c r="D119" s="4"/>
    </row>
    <row r="120" spans="2:4">
      <c r="B120" s="4"/>
      <c r="C120" s="4"/>
      <c r="D120" s="4"/>
    </row>
    <row r="121" spans="2:4">
      <c r="B121" s="4"/>
      <c r="C121" s="4"/>
      <c r="D121" s="4"/>
    </row>
    <row r="122" spans="2:4">
      <c r="B122" s="4"/>
      <c r="C122" s="4"/>
      <c r="D122" s="4"/>
    </row>
    <row r="123" spans="2:4">
      <c r="B123" s="4"/>
      <c r="C123" s="4"/>
      <c r="D123" s="4"/>
    </row>
    <row r="124" spans="2:4">
      <c r="B124" s="4"/>
      <c r="C124" s="4"/>
      <c r="D124" s="4"/>
    </row>
    <row r="125" spans="2:4">
      <c r="B125" s="4"/>
      <c r="C125" s="4"/>
      <c r="D125" s="4"/>
    </row>
    <row r="126" spans="2:4">
      <c r="B126" s="4"/>
      <c r="C126" s="4"/>
      <c r="D126" s="4"/>
    </row>
    <row r="127" spans="2:4">
      <c r="B127" s="4"/>
      <c r="C127" s="4"/>
      <c r="D127" s="4"/>
    </row>
    <row r="128" spans="2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54" spans="2:4">
      <c r="B154" s="4"/>
      <c r="C154" s="4"/>
      <c r="D154" s="4"/>
    </row>
    <row r="155" spans="2:4">
      <c r="B155" s="4"/>
      <c r="C155" s="4"/>
      <c r="D155" s="4"/>
    </row>
    <row r="156" spans="2:4">
      <c r="B156" s="4"/>
      <c r="C156" s="4"/>
      <c r="D156" s="4"/>
    </row>
    <row r="157" spans="2:4">
      <c r="B157" s="4"/>
      <c r="C157" s="4"/>
      <c r="D157" s="4"/>
    </row>
    <row r="158" spans="2:4">
      <c r="B158" s="4"/>
      <c r="C158" s="4"/>
      <c r="D158" s="4"/>
    </row>
    <row r="159" spans="2:4">
      <c r="B159" s="4"/>
      <c r="C159" s="4"/>
      <c r="D159" s="4"/>
    </row>
    <row r="160" spans="2:4">
      <c r="B160" s="4"/>
      <c r="C160" s="4"/>
      <c r="D160" s="4"/>
    </row>
    <row r="161" spans="2:4">
      <c r="B161" s="4"/>
      <c r="C161" s="4"/>
      <c r="D161" s="4"/>
    </row>
    <row r="162" spans="2:4">
      <c r="B162" s="4"/>
      <c r="C162" s="4"/>
      <c r="D162" s="4"/>
    </row>
    <row r="163" spans="2:4">
      <c r="B163" s="4"/>
      <c r="C163" s="4"/>
      <c r="D163" s="4"/>
    </row>
    <row r="164" spans="2:4">
      <c r="B164" s="4"/>
      <c r="C164" s="4"/>
      <c r="D164" s="4"/>
    </row>
    <row r="165" spans="2:4">
      <c r="B165" s="4"/>
      <c r="C165" s="4"/>
      <c r="D165" s="4"/>
    </row>
    <row r="166" spans="2:4">
      <c r="B166" s="4"/>
      <c r="C166" s="4"/>
      <c r="D166" s="4"/>
    </row>
    <row r="167" spans="2:4">
      <c r="B167" s="4"/>
      <c r="C167" s="4"/>
      <c r="D167" s="4"/>
    </row>
    <row r="168" spans="2:4">
      <c r="B168" s="4"/>
      <c r="C168" s="4"/>
      <c r="D168" s="4"/>
    </row>
    <row r="169" spans="2:4">
      <c r="B169" s="4"/>
      <c r="C169" s="4"/>
      <c r="D169" s="4"/>
    </row>
    <row r="170" spans="2:4">
      <c r="B170" s="4"/>
      <c r="C170" s="4"/>
      <c r="D170" s="4"/>
    </row>
    <row r="171" spans="2:4">
      <c r="B171" s="4"/>
      <c r="C171" s="4"/>
      <c r="D171" s="4"/>
    </row>
    <row r="172" spans="2:4">
      <c r="B172" s="4"/>
      <c r="C172" s="4"/>
      <c r="D172" s="4"/>
    </row>
    <row r="173" spans="2:4">
      <c r="B173" s="4"/>
      <c r="C173" s="4"/>
      <c r="D173" s="4"/>
    </row>
    <row r="174" spans="2:4">
      <c r="B174" s="4"/>
      <c r="C174" s="4"/>
      <c r="D174" s="4"/>
    </row>
    <row r="175" spans="2:4">
      <c r="B175" s="4"/>
      <c r="C175" s="4"/>
      <c r="D175" s="4"/>
    </row>
    <row r="176" spans="2:4">
      <c r="B176" s="4"/>
      <c r="C176" s="4"/>
      <c r="D176" s="4"/>
    </row>
    <row r="177" spans="2:4">
      <c r="B177" s="4"/>
      <c r="C177" s="4"/>
      <c r="D177" s="4"/>
    </row>
    <row r="178" spans="2:4">
      <c r="B178" s="4"/>
      <c r="C178" s="4"/>
      <c r="D178" s="4"/>
    </row>
    <row r="179" spans="2:4">
      <c r="B179" s="4"/>
      <c r="C179" s="4"/>
      <c r="D179" s="4"/>
    </row>
    <row r="180" spans="2:4">
      <c r="B180" s="4"/>
      <c r="C180" s="4"/>
      <c r="D180" s="4"/>
    </row>
    <row r="181" spans="2:4">
      <c r="B181" s="4"/>
      <c r="C181" s="4"/>
      <c r="D181" s="4"/>
    </row>
    <row r="182" spans="2:4">
      <c r="B182" s="4"/>
      <c r="C182" s="4"/>
      <c r="D182" s="4"/>
    </row>
    <row r="183" spans="2:4">
      <c r="B183" s="4"/>
      <c r="C183" s="4"/>
      <c r="D183" s="4"/>
    </row>
    <row r="184" spans="2:4">
      <c r="B184" s="4"/>
      <c r="C184" s="4"/>
      <c r="D184" s="4"/>
    </row>
    <row r="185" spans="2:4">
      <c r="B185" s="4"/>
      <c r="C185" s="4"/>
      <c r="D185" s="4"/>
    </row>
    <row r="186" spans="2:4">
      <c r="B186" s="4"/>
      <c r="C186" s="4"/>
      <c r="D186" s="4"/>
    </row>
    <row r="187" spans="2:4">
      <c r="B187" s="4"/>
      <c r="C187" s="4"/>
      <c r="D187" s="4"/>
    </row>
    <row r="188" spans="2:4">
      <c r="B188" s="4"/>
      <c r="C188" s="4"/>
      <c r="D188" s="4"/>
    </row>
    <row r="189" spans="2:4">
      <c r="B189" s="4"/>
      <c r="C189" s="4"/>
      <c r="D189" s="4"/>
    </row>
    <row r="190" spans="2:4">
      <c r="B190" s="4"/>
      <c r="C190" s="4"/>
      <c r="D190" s="4"/>
    </row>
    <row r="191" spans="2:4">
      <c r="B191" s="4"/>
      <c r="C191" s="4"/>
      <c r="D191" s="4"/>
    </row>
    <row r="192" spans="2:4">
      <c r="B192" s="4"/>
      <c r="C192" s="4"/>
      <c r="D192" s="4"/>
    </row>
    <row r="193" spans="2:4">
      <c r="B193" s="4"/>
      <c r="C193" s="4"/>
      <c r="D193" s="4"/>
    </row>
    <row r="194" spans="2:4">
      <c r="B194" s="4"/>
      <c r="C194" s="4"/>
      <c r="D194" s="4"/>
    </row>
    <row r="195" spans="2:4">
      <c r="B195" s="4"/>
      <c r="C195" s="4"/>
      <c r="D195" s="4"/>
    </row>
    <row r="196" spans="2:4">
      <c r="B196" s="4"/>
      <c r="C196" s="4"/>
      <c r="D196" s="4"/>
    </row>
    <row r="197" spans="2:4">
      <c r="B197" s="4"/>
      <c r="C197" s="4"/>
      <c r="D197" s="4"/>
    </row>
    <row r="198" spans="2:4">
      <c r="B198" s="4"/>
      <c r="C198" s="4"/>
      <c r="D198" s="4"/>
    </row>
    <row r="199" spans="2:4">
      <c r="B199" s="4"/>
      <c r="C199" s="4"/>
      <c r="D199" s="4"/>
    </row>
    <row r="200" spans="2:4">
      <c r="B200" s="4"/>
      <c r="C200" s="4"/>
      <c r="D200" s="4"/>
    </row>
    <row r="201" spans="2:4">
      <c r="B201" s="4"/>
      <c r="C201" s="4"/>
      <c r="D201" s="4"/>
    </row>
    <row r="202" spans="2:4">
      <c r="B202" s="4"/>
      <c r="C202" s="4"/>
      <c r="D202" s="4"/>
    </row>
    <row r="203" spans="2:4">
      <c r="B203" s="4"/>
      <c r="C203" s="4"/>
      <c r="D203" s="4"/>
    </row>
    <row r="204" spans="2:4">
      <c r="B204" s="4"/>
      <c r="C204" s="4"/>
      <c r="D204" s="4"/>
    </row>
    <row r="205" spans="2:4">
      <c r="B205" s="4"/>
      <c r="C205" s="4"/>
      <c r="D205" s="4"/>
    </row>
    <row r="206" spans="2:4">
      <c r="B206" s="4"/>
      <c r="C206" s="4"/>
      <c r="D206" s="4"/>
    </row>
    <row r="207" spans="2:4">
      <c r="B207" s="4"/>
      <c r="C207" s="4"/>
      <c r="D207" s="4"/>
    </row>
    <row r="208" spans="2:4">
      <c r="B208" s="4"/>
      <c r="C208" s="4"/>
      <c r="D208" s="4"/>
    </row>
    <row r="209" spans="2:4">
      <c r="B209" s="4"/>
      <c r="C209" s="4"/>
      <c r="D209" s="4"/>
    </row>
    <row r="210" spans="2:4">
      <c r="B210" s="4"/>
      <c r="C210" s="4"/>
      <c r="D210" s="4"/>
    </row>
    <row r="211" spans="2:4">
      <c r="B211" s="4"/>
      <c r="C211" s="4"/>
      <c r="D211" s="4"/>
    </row>
    <row r="212" spans="2:4">
      <c r="B212" s="4"/>
      <c r="C212" s="4"/>
      <c r="D212" s="4"/>
    </row>
    <row r="213" spans="2:4">
      <c r="B213" s="4"/>
      <c r="C213" s="4"/>
      <c r="D213" s="4"/>
    </row>
    <row r="214" spans="2:4">
      <c r="B214" s="4"/>
      <c r="C214" s="4"/>
      <c r="D214" s="4"/>
    </row>
    <row r="215" spans="2:4">
      <c r="B215" s="4"/>
      <c r="C215" s="4"/>
      <c r="D215" s="4"/>
    </row>
    <row r="216" spans="2:4">
      <c r="B216" s="4"/>
      <c r="C216" s="4"/>
      <c r="D216" s="4"/>
    </row>
    <row r="217" spans="2:4">
      <c r="B217" s="4"/>
      <c r="C217" s="4"/>
      <c r="D217" s="4"/>
    </row>
    <row r="218" spans="2:4">
      <c r="B218" s="4"/>
      <c r="C218" s="4"/>
      <c r="D218" s="4"/>
    </row>
    <row r="219" spans="2:4">
      <c r="B219" s="4"/>
      <c r="C219" s="4"/>
      <c r="D219" s="4"/>
    </row>
    <row r="220" spans="2:4">
      <c r="B220" s="4"/>
      <c r="C220" s="4"/>
      <c r="D220" s="4"/>
    </row>
    <row r="221" spans="2:4">
      <c r="B221" s="4"/>
      <c r="C221" s="4"/>
      <c r="D221" s="4"/>
    </row>
    <row r="222" spans="2:4">
      <c r="B222" s="4"/>
      <c r="C222" s="4"/>
      <c r="D222" s="4"/>
    </row>
    <row r="223" spans="2:4">
      <c r="B223" s="4"/>
      <c r="C223" s="4"/>
      <c r="D223" s="4"/>
    </row>
    <row r="224" spans="2:4">
      <c r="B224" s="4"/>
      <c r="C224" s="4"/>
      <c r="D224" s="4"/>
    </row>
    <row r="225" spans="2:4">
      <c r="B225" s="4"/>
      <c r="C225" s="4"/>
      <c r="D225" s="4"/>
    </row>
    <row r="226" spans="2:4">
      <c r="B226" s="4"/>
      <c r="C226" s="4"/>
      <c r="D226" s="4"/>
    </row>
    <row r="227" spans="2:4">
      <c r="B227" s="4"/>
      <c r="C227" s="4"/>
      <c r="D227" s="4"/>
    </row>
    <row r="228" spans="2:4">
      <c r="B228" s="4"/>
      <c r="C228" s="4"/>
      <c r="D228" s="4"/>
    </row>
    <row r="229" spans="2:4">
      <c r="B229" s="4"/>
      <c r="C229" s="4"/>
      <c r="D229" s="4"/>
    </row>
    <row r="230" spans="2:4">
      <c r="B230" s="4"/>
      <c r="C230" s="4"/>
      <c r="D230" s="4"/>
    </row>
    <row r="231" spans="2:4">
      <c r="B231" s="4"/>
      <c r="C231" s="4"/>
      <c r="D231" s="4"/>
    </row>
    <row r="232" spans="2:4">
      <c r="B232" s="4"/>
      <c r="C232" s="4"/>
      <c r="D232" s="4"/>
    </row>
    <row r="233" spans="2:4">
      <c r="B233" s="4"/>
      <c r="C233" s="4"/>
      <c r="D233" s="4"/>
    </row>
    <row r="234" spans="2:4">
      <c r="B234" s="4"/>
      <c r="C234" s="4"/>
      <c r="D234" s="4"/>
    </row>
    <row r="235" spans="2:4">
      <c r="B235" s="4"/>
      <c r="C235" s="4"/>
      <c r="D235" s="4"/>
    </row>
    <row r="236" spans="2:4">
      <c r="B236" s="4"/>
      <c r="C236" s="4"/>
      <c r="D236" s="4"/>
    </row>
    <row r="237" spans="2:4">
      <c r="B237" s="4"/>
      <c r="C237" s="4"/>
      <c r="D237" s="4"/>
    </row>
    <row r="238" spans="2:4">
      <c r="B238" s="4"/>
      <c r="C238" s="4"/>
      <c r="D238" s="4"/>
    </row>
    <row r="239" spans="2:4">
      <c r="B239" s="4"/>
      <c r="C239" s="4"/>
      <c r="D239" s="4"/>
    </row>
    <row r="240" spans="2:4">
      <c r="B240" s="4"/>
      <c r="C240" s="4"/>
      <c r="D240" s="4"/>
    </row>
    <row r="241" spans="2:4">
      <c r="B241" s="4"/>
      <c r="C241" s="4"/>
      <c r="D241" s="4"/>
    </row>
    <row r="242" spans="2:4">
      <c r="B242" s="4"/>
      <c r="C242" s="4"/>
      <c r="D242" s="4"/>
    </row>
    <row r="243" spans="2:4">
      <c r="B243" s="4"/>
      <c r="C243" s="4"/>
      <c r="D243" s="4"/>
    </row>
    <row r="244" spans="2:4">
      <c r="B244" s="4"/>
      <c r="C244" s="4"/>
      <c r="D244" s="4"/>
    </row>
    <row r="245" spans="2:4">
      <c r="B245" s="4"/>
      <c r="C245" s="4"/>
      <c r="D245" s="4"/>
    </row>
    <row r="246" spans="2:4">
      <c r="B246" s="4"/>
      <c r="C246" s="4"/>
      <c r="D246" s="4"/>
    </row>
    <row r="247" spans="2:4">
      <c r="B247" s="4"/>
      <c r="C247" s="4"/>
      <c r="D247" s="4"/>
    </row>
    <row r="248" spans="2:4">
      <c r="B248" s="4"/>
      <c r="C248" s="4"/>
      <c r="D248" s="4"/>
    </row>
    <row r="249" spans="2:4">
      <c r="B249" s="4"/>
      <c r="C249" s="4"/>
      <c r="D249" s="4"/>
    </row>
    <row r="250" spans="2:4">
      <c r="B250" s="4"/>
      <c r="C250" s="4"/>
      <c r="D250" s="4"/>
    </row>
    <row r="251" spans="2:4">
      <c r="B251" s="4"/>
      <c r="C251" s="4"/>
      <c r="D251" s="4"/>
    </row>
    <row r="252" spans="2:4">
      <c r="B252" s="4"/>
      <c r="C252" s="4"/>
      <c r="D252" s="4"/>
    </row>
    <row r="253" spans="2:4">
      <c r="B253" s="4"/>
      <c r="C253" s="4"/>
      <c r="D253" s="4"/>
    </row>
    <row r="254" spans="2:4">
      <c r="B254" s="4"/>
      <c r="C254" s="4"/>
      <c r="D254" s="4"/>
    </row>
    <row r="255" spans="2:4">
      <c r="B255" s="4"/>
      <c r="C255" s="4"/>
      <c r="D255" s="4"/>
    </row>
    <row r="256" spans="2:4">
      <c r="B256" s="4"/>
      <c r="C256" s="4"/>
      <c r="D256" s="4"/>
    </row>
    <row r="257" spans="2:4">
      <c r="B257" s="4"/>
      <c r="C257" s="4"/>
      <c r="D257" s="4"/>
    </row>
    <row r="258" spans="2:4">
      <c r="B258" s="4"/>
      <c r="C258" s="4"/>
      <c r="D258" s="4"/>
    </row>
    <row r="259" spans="2:4">
      <c r="B259" s="4"/>
      <c r="C259" s="4"/>
      <c r="D259" s="4"/>
    </row>
    <row r="260" spans="2:4">
      <c r="B260" s="4"/>
      <c r="C260" s="4"/>
      <c r="D260" s="4"/>
    </row>
    <row r="261" spans="2:4">
      <c r="B261" s="4"/>
      <c r="C261" s="4"/>
      <c r="D261" s="4"/>
    </row>
    <row r="262" spans="2:4">
      <c r="B262" s="4"/>
      <c r="C262" s="4"/>
      <c r="D262" s="4"/>
    </row>
    <row r="263" spans="2:4">
      <c r="B263" s="4"/>
      <c r="C263" s="4"/>
      <c r="D263" s="4"/>
    </row>
    <row r="264" spans="2:4">
      <c r="B264" s="4"/>
      <c r="C264" s="4"/>
      <c r="D264" s="4"/>
    </row>
    <row r="265" spans="2:4">
      <c r="B265" s="4"/>
      <c r="C265" s="4"/>
      <c r="D265" s="4"/>
    </row>
    <row r="266" spans="2:4">
      <c r="B266" s="4"/>
      <c r="C266" s="4"/>
      <c r="D266" s="4"/>
    </row>
    <row r="267" spans="2:4">
      <c r="B267" s="4"/>
      <c r="C267" s="4"/>
      <c r="D267" s="4"/>
    </row>
    <row r="268" spans="2:4">
      <c r="B268" s="4"/>
      <c r="C268" s="4"/>
      <c r="D268" s="4"/>
    </row>
    <row r="269" spans="2:4">
      <c r="B269" s="4"/>
      <c r="C269" s="4"/>
      <c r="D269" s="4"/>
    </row>
    <row r="270" spans="2:4">
      <c r="B270" s="4"/>
      <c r="C270" s="4"/>
      <c r="D270" s="4"/>
    </row>
    <row r="271" spans="2:4">
      <c r="B271" s="4"/>
      <c r="C271" s="4"/>
      <c r="D271" s="4"/>
    </row>
    <row r="272" spans="2:4">
      <c r="B272" s="4"/>
      <c r="C272" s="4"/>
      <c r="D272" s="4"/>
    </row>
    <row r="273" spans="2:4">
      <c r="B273" s="4"/>
      <c r="C273" s="4"/>
      <c r="D273" s="4"/>
    </row>
    <row r="274" spans="2:4">
      <c r="B274" s="4"/>
      <c r="C274" s="4"/>
      <c r="D274" s="4"/>
    </row>
    <row r="275" spans="2:4">
      <c r="B275" s="4"/>
      <c r="C275" s="4"/>
      <c r="D275" s="4"/>
    </row>
    <row r="276" spans="2:4">
      <c r="B276" s="4"/>
      <c r="C276" s="4"/>
      <c r="D276" s="4"/>
    </row>
    <row r="277" spans="2:4">
      <c r="B277" s="4"/>
      <c r="C277" s="4"/>
      <c r="D277" s="4"/>
    </row>
    <row r="278" spans="2:4">
      <c r="B278" s="4"/>
      <c r="C278" s="4"/>
      <c r="D278" s="4"/>
    </row>
    <row r="279" spans="2:4">
      <c r="B279" s="4"/>
      <c r="C279" s="4"/>
      <c r="D279" s="4"/>
    </row>
    <row r="280" spans="2:4">
      <c r="B280" s="4"/>
      <c r="C280" s="4"/>
      <c r="D280" s="4"/>
    </row>
    <row r="281" spans="2:4">
      <c r="B281" s="4"/>
      <c r="C281" s="4"/>
      <c r="D281" s="4"/>
    </row>
    <row r="282" spans="2:4">
      <c r="B282" s="4"/>
      <c r="C282" s="4"/>
      <c r="D282" s="4"/>
    </row>
    <row r="283" spans="2:4">
      <c r="B283" s="4"/>
      <c r="C283" s="4"/>
      <c r="D283" s="4"/>
    </row>
    <row r="284" spans="2:4">
      <c r="B284" s="4"/>
      <c r="C284" s="4"/>
      <c r="D284" s="4"/>
    </row>
    <row r="285" spans="2:4">
      <c r="B285" s="4"/>
      <c r="C285" s="4"/>
      <c r="D285" s="4"/>
    </row>
    <row r="286" spans="2:4">
      <c r="B286" s="4"/>
      <c r="C286" s="4"/>
      <c r="D286" s="4"/>
    </row>
    <row r="287" spans="2:4">
      <c r="B287" s="4"/>
      <c r="C287" s="4"/>
      <c r="D287" s="4"/>
    </row>
    <row r="288" spans="2:4">
      <c r="B288" s="4"/>
      <c r="C288" s="4"/>
      <c r="D288" s="4"/>
    </row>
    <row r="289" spans="2:4">
      <c r="B289" s="4"/>
      <c r="C289" s="4"/>
      <c r="D289" s="4"/>
    </row>
    <row r="290" spans="2:4">
      <c r="B290" s="4"/>
      <c r="C290" s="4"/>
      <c r="D290" s="4"/>
    </row>
    <row r="291" spans="2:4">
      <c r="B291" s="4"/>
      <c r="C291" s="4"/>
      <c r="D291" s="4"/>
    </row>
    <row r="292" spans="2:4">
      <c r="B292" s="4"/>
      <c r="C292" s="4"/>
      <c r="D292" s="4"/>
    </row>
    <row r="293" spans="2:4">
      <c r="B293" s="4"/>
      <c r="C293" s="4"/>
      <c r="D293" s="4"/>
    </row>
    <row r="294" spans="2:4">
      <c r="B294" s="4"/>
      <c r="C294" s="4"/>
      <c r="D294" s="4"/>
    </row>
    <row r="295" spans="2:4">
      <c r="B295" s="4"/>
      <c r="C295" s="4"/>
      <c r="D295" s="4"/>
    </row>
    <row r="296" spans="2:4">
      <c r="B296" s="4"/>
      <c r="C296" s="4"/>
      <c r="D296" s="4"/>
    </row>
    <row r="297" spans="2:4">
      <c r="B297" s="4"/>
      <c r="C297" s="4"/>
      <c r="D297" s="4"/>
    </row>
    <row r="298" spans="2:4">
      <c r="B298" s="4"/>
      <c r="C298" s="4"/>
      <c r="D298" s="4"/>
    </row>
    <row r="299" spans="2:4">
      <c r="B299" s="4"/>
      <c r="C299" s="4"/>
      <c r="D299" s="4"/>
    </row>
    <row r="300" spans="2:4">
      <c r="B300" s="4"/>
      <c r="C300" s="4"/>
      <c r="D300" s="4"/>
    </row>
    <row r="301" spans="2:4">
      <c r="B301" s="4"/>
      <c r="C301" s="4"/>
      <c r="D301" s="4"/>
    </row>
    <row r="302" spans="2:4">
      <c r="B302" s="4"/>
      <c r="C302" s="4"/>
      <c r="D302" s="4"/>
    </row>
    <row r="303" spans="2:4">
      <c r="B303" s="4"/>
      <c r="C303" s="4"/>
      <c r="D303" s="4"/>
    </row>
    <row r="304" spans="2:4">
      <c r="B304" s="4"/>
      <c r="C304" s="4"/>
      <c r="D304" s="4"/>
    </row>
    <row r="305" spans="2:4">
      <c r="B305" s="4"/>
      <c r="C305" s="4"/>
      <c r="D305" s="4"/>
    </row>
    <row r="306" spans="2:4">
      <c r="B306" s="4"/>
      <c r="C306" s="4"/>
      <c r="D306" s="4"/>
    </row>
    <row r="307" spans="2:4">
      <c r="B307" s="4"/>
      <c r="C307" s="4"/>
      <c r="D307" s="4"/>
    </row>
    <row r="308" spans="2:4">
      <c r="B308" s="4"/>
      <c r="C308" s="4"/>
      <c r="D308" s="4"/>
    </row>
    <row r="309" spans="2:4">
      <c r="B309" s="4"/>
      <c r="C309" s="4"/>
      <c r="D309" s="4"/>
    </row>
    <row r="310" spans="2:4">
      <c r="B310" s="4"/>
      <c r="C310" s="4"/>
      <c r="D310" s="4"/>
    </row>
    <row r="311" spans="2:4">
      <c r="B311" s="4"/>
      <c r="C311" s="4"/>
      <c r="D311" s="4"/>
    </row>
    <row r="312" spans="2:4">
      <c r="B312" s="4"/>
      <c r="C312" s="4"/>
      <c r="D312" s="4"/>
    </row>
    <row r="313" spans="2:4">
      <c r="B313" s="4"/>
      <c r="C313" s="4"/>
      <c r="D313" s="4"/>
    </row>
    <row r="314" spans="2:4">
      <c r="B314" s="4"/>
      <c r="C314" s="4"/>
      <c r="D314" s="4"/>
    </row>
    <row r="315" spans="2:4">
      <c r="B315" s="4"/>
      <c r="C315" s="4"/>
      <c r="D315" s="4"/>
    </row>
    <row r="316" spans="2:4">
      <c r="B316" s="4"/>
      <c r="C316" s="4"/>
      <c r="D316" s="4"/>
    </row>
    <row r="317" spans="2:4">
      <c r="B317" s="4"/>
      <c r="C317" s="4"/>
      <c r="D317" s="4"/>
    </row>
    <row r="318" spans="2:4">
      <c r="B318" s="4"/>
      <c r="C318" s="4"/>
      <c r="D318" s="4"/>
    </row>
    <row r="319" spans="2:4">
      <c r="B319" s="4"/>
      <c r="C319" s="4"/>
      <c r="D319" s="4"/>
    </row>
    <row r="320" spans="2:4">
      <c r="B320" s="4"/>
      <c r="C320" s="4"/>
      <c r="D320" s="4"/>
    </row>
    <row r="321" spans="2:4">
      <c r="B321" s="4"/>
      <c r="C321" s="4"/>
      <c r="D321" s="4"/>
    </row>
    <row r="322" spans="2:4">
      <c r="B322" s="4"/>
      <c r="C322" s="4"/>
      <c r="D322" s="4"/>
    </row>
    <row r="323" spans="2:4">
      <c r="B323" s="4"/>
      <c r="C323" s="4"/>
      <c r="D323" s="4"/>
    </row>
    <row r="324" spans="2:4">
      <c r="B324" s="4"/>
      <c r="C324" s="4"/>
      <c r="D324" s="4"/>
    </row>
    <row r="325" spans="2:4">
      <c r="B325" s="4"/>
      <c r="C325" s="4"/>
      <c r="D325" s="4"/>
    </row>
    <row r="326" spans="2:4">
      <c r="B326" s="4"/>
      <c r="C326" s="4"/>
      <c r="D326" s="4"/>
    </row>
    <row r="327" spans="2:4">
      <c r="B327" s="4"/>
      <c r="C327" s="4"/>
      <c r="D327" s="4"/>
    </row>
    <row r="328" spans="2:4">
      <c r="B328" s="4"/>
      <c r="C328" s="4"/>
      <c r="D328" s="4"/>
    </row>
    <row r="329" spans="2:4">
      <c r="B329" s="4"/>
      <c r="C329" s="4"/>
      <c r="D329" s="4"/>
    </row>
    <row r="330" spans="2:4">
      <c r="B330" s="4"/>
      <c r="C330" s="4"/>
      <c r="D330" s="4"/>
    </row>
    <row r="331" spans="2:4">
      <c r="B331" s="4"/>
      <c r="C331" s="4"/>
      <c r="D331" s="4"/>
    </row>
    <row r="332" spans="2:4">
      <c r="B332" s="4"/>
      <c r="C332" s="4"/>
      <c r="D332" s="4"/>
    </row>
    <row r="333" spans="2:4">
      <c r="B333" s="4"/>
      <c r="C333" s="4"/>
      <c r="D333" s="4"/>
    </row>
    <row r="334" spans="2:4">
      <c r="B334" s="4"/>
      <c r="C334" s="4"/>
      <c r="D334" s="4"/>
    </row>
    <row r="335" spans="2:4">
      <c r="B335" s="4"/>
      <c r="C335" s="4"/>
      <c r="D335" s="4"/>
    </row>
    <row r="336" spans="2:4">
      <c r="B336" s="4"/>
      <c r="C336" s="4"/>
      <c r="D336" s="4"/>
    </row>
    <row r="337" spans="2:4">
      <c r="B337" s="4"/>
      <c r="C337" s="4"/>
      <c r="D337" s="4"/>
    </row>
    <row r="338" spans="2:4">
      <c r="B338" s="4"/>
      <c r="C338" s="4"/>
      <c r="D338" s="4"/>
    </row>
    <row r="339" spans="2:4">
      <c r="B339" s="4"/>
      <c r="C339" s="4"/>
      <c r="D339" s="4"/>
    </row>
    <row r="340" spans="2:4">
      <c r="B340" s="4"/>
      <c r="C340" s="4"/>
      <c r="D340" s="4"/>
    </row>
    <row r="341" spans="2:4">
      <c r="B341" s="4"/>
      <c r="C341" s="4"/>
      <c r="D341" s="4"/>
    </row>
    <row r="342" spans="2:4">
      <c r="B342" s="4"/>
      <c r="C342" s="4"/>
      <c r="D342" s="4"/>
    </row>
    <row r="343" spans="2:4">
      <c r="B343" s="4"/>
      <c r="C343" s="4"/>
      <c r="D343" s="4"/>
    </row>
    <row r="344" spans="2:4">
      <c r="B344" s="4"/>
      <c r="C344" s="4"/>
      <c r="D344" s="4"/>
    </row>
    <row r="345" spans="2:4">
      <c r="B345" s="4"/>
      <c r="C345" s="4"/>
      <c r="D345" s="4"/>
    </row>
    <row r="346" spans="2:4">
      <c r="B346" s="4"/>
      <c r="C346" s="4"/>
      <c r="D346" s="4"/>
    </row>
    <row r="347" spans="2:4">
      <c r="B347" s="4"/>
      <c r="C347" s="4"/>
      <c r="D347" s="4"/>
    </row>
    <row r="348" spans="2:4">
      <c r="B348" s="4"/>
      <c r="C348" s="4"/>
      <c r="D348" s="4"/>
    </row>
    <row r="349" spans="2:4">
      <c r="B349" s="4"/>
      <c r="C349" s="4"/>
      <c r="D349" s="4"/>
    </row>
    <row r="350" spans="2:4">
      <c r="B350" s="4"/>
      <c r="C350" s="4"/>
      <c r="D350" s="4"/>
    </row>
    <row r="351" spans="2:4">
      <c r="B351" s="4"/>
      <c r="C351" s="4"/>
      <c r="D351" s="4"/>
    </row>
    <row r="352" spans="2:4">
      <c r="B352" s="4"/>
      <c r="C352" s="4"/>
      <c r="D352" s="4"/>
    </row>
    <row r="353" spans="2:4">
      <c r="B353" s="4"/>
      <c r="C353" s="4"/>
      <c r="D353" s="4"/>
    </row>
    <row r="354" spans="2:4">
      <c r="B354" s="4"/>
      <c r="C354" s="4"/>
      <c r="D354" s="4"/>
    </row>
    <row r="355" spans="2:4">
      <c r="B355" s="4"/>
      <c r="C355" s="4"/>
      <c r="D355" s="4"/>
    </row>
    <row r="356" spans="2:4">
      <c r="B356" s="4"/>
      <c r="C356" s="4"/>
      <c r="D356" s="4"/>
    </row>
    <row r="357" spans="2:4">
      <c r="B357" s="4"/>
      <c r="C357" s="4"/>
      <c r="D357" s="4"/>
    </row>
    <row r="358" spans="2:4">
      <c r="B358" s="4"/>
      <c r="C358" s="4"/>
      <c r="D358" s="4"/>
    </row>
    <row r="359" spans="2:4">
      <c r="B359" s="4"/>
      <c r="C359" s="4"/>
      <c r="D359" s="4"/>
    </row>
    <row r="360" spans="2:4">
      <c r="B360" s="4"/>
      <c r="C360" s="4"/>
      <c r="D360" s="4"/>
    </row>
    <row r="361" spans="2:4">
      <c r="B361" s="4"/>
      <c r="C361" s="4"/>
      <c r="D361" s="4"/>
    </row>
    <row r="362" spans="2:4">
      <c r="B362" s="4"/>
      <c r="C362" s="4"/>
      <c r="D362" s="4"/>
    </row>
    <row r="363" spans="2:4">
      <c r="B363" s="4"/>
      <c r="C363" s="4"/>
      <c r="D363" s="4"/>
    </row>
    <row r="364" spans="2:4">
      <c r="B364" s="4"/>
      <c r="C364" s="4"/>
      <c r="D364" s="4"/>
    </row>
    <row r="365" spans="2:4">
      <c r="B365" s="4"/>
      <c r="C365" s="4"/>
      <c r="D365" s="4"/>
    </row>
    <row r="366" spans="2:4">
      <c r="B366" s="4"/>
      <c r="C366" s="4"/>
      <c r="D366" s="4"/>
    </row>
    <row r="367" spans="2:4">
      <c r="B367" s="4"/>
      <c r="C367" s="4"/>
      <c r="D367" s="4"/>
    </row>
    <row r="368" spans="2:4">
      <c r="B368" s="4"/>
      <c r="C368" s="4"/>
      <c r="D368" s="4"/>
    </row>
    <row r="369" spans="2:4">
      <c r="B369" s="4"/>
      <c r="C369" s="4"/>
      <c r="D369" s="4"/>
    </row>
    <row r="370" spans="2:4">
      <c r="B370" s="4"/>
      <c r="C370" s="4"/>
      <c r="D370" s="4"/>
    </row>
    <row r="371" spans="2:4">
      <c r="B371" s="4"/>
      <c r="C371" s="4"/>
      <c r="D371" s="4"/>
    </row>
    <row r="372" spans="2:4">
      <c r="B372" s="4"/>
      <c r="C372" s="4"/>
      <c r="D372" s="4"/>
    </row>
    <row r="373" spans="2:4">
      <c r="B373" s="4"/>
      <c r="C373" s="4"/>
      <c r="D373" s="4"/>
    </row>
    <row r="374" spans="2:4">
      <c r="B374" s="4"/>
      <c r="C374" s="4"/>
      <c r="D374" s="4"/>
    </row>
    <row r="375" spans="2:4">
      <c r="B375" s="4"/>
      <c r="C375" s="4"/>
      <c r="D375" s="4"/>
    </row>
    <row r="376" spans="2:4">
      <c r="B376" s="4"/>
      <c r="C376" s="4"/>
      <c r="D376" s="4"/>
    </row>
    <row r="377" spans="2:4">
      <c r="B377" s="4"/>
      <c r="C377" s="4"/>
      <c r="D377" s="4"/>
    </row>
    <row r="378" spans="2:4">
      <c r="B378" s="4"/>
      <c r="C378" s="4"/>
      <c r="D378" s="4"/>
    </row>
    <row r="379" spans="2:4">
      <c r="B379" s="4"/>
      <c r="C379" s="4"/>
      <c r="D379" s="4"/>
    </row>
    <row r="380" spans="2:4">
      <c r="B380" s="4"/>
      <c r="C380" s="4"/>
      <c r="D380" s="4"/>
    </row>
    <row r="381" spans="2:4">
      <c r="B381" s="4"/>
      <c r="C381" s="4"/>
      <c r="D381" s="4"/>
    </row>
    <row r="382" spans="2:4">
      <c r="B382" s="4"/>
      <c r="C382" s="4"/>
      <c r="D382" s="4"/>
    </row>
    <row r="383" spans="2:4">
      <c r="B383" s="4"/>
      <c r="C383" s="4"/>
      <c r="D383" s="4"/>
    </row>
    <row r="384" spans="2:4">
      <c r="B384" s="4"/>
      <c r="C384" s="4"/>
      <c r="D384" s="4"/>
    </row>
    <row r="385" spans="2:4">
      <c r="B385" s="4"/>
      <c r="C385" s="4"/>
      <c r="D385" s="4"/>
    </row>
    <row r="386" spans="2:4">
      <c r="B386" s="4"/>
      <c r="C386" s="4"/>
      <c r="D386" s="4"/>
    </row>
    <row r="387" spans="2:4">
      <c r="B387" s="4"/>
      <c r="C387" s="4"/>
      <c r="D387" s="4"/>
    </row>
    <row r="388" spans="2:4">
      <c r="B388" s="4"/>
      <c r="C388" s="4"/>
      <c r="D388" s="4"/>
    </row>
    <row r="389" spans="2:4">
      <c r="B389" s="4"/>
      <c r="C389" s="4"/>
      <c r="D389" s="4"/>
    </row>
    <row r="390" spans="2:4">
      <c r="B390" s="4"/>
      <c r="C390" s="4"/>
      <c r="D390" s="4"/>
    </row>
    <row r="391" spans="2:4">
      <c r="B391" s="4"/>
      <c r="C391" s="4"/>
      <c r="D391" s="4"/>
    </row>
    <row r="392" spans="2:4">
      <c r="B392" s="4"/>
      <c r="C392" s="4"/>
      <c r="D392" s="4"/>
    </row>
    <row r="393" spans="2:4">
      <c r="B393" s="4"/>
      <c r="C393" s="4"/>
      <c r="D393" s="4"/>
    </row>
    <row r="394" spans="2:4">
      <c r="B394" s="4"/>
      <c r="C394" s="4"/>
      <c r="D394" s="4"/>
    </row>
    <row r="395" spans="2:4">
      <c r="B395" s="4"/>
      <c r="C395" s="4"/>
      <c r="D395" s="4"/>
    </row>
    <row r="396" spans="2:4">
      <c r="B396" s="4"/>
      <c r="C396" s="4"/>
      <c r="D396" s="4"/>
    </row>
    <row r="397" spans="2:4">
      <c r="B397" s="4"/>
      <c r="C397" s="4"/>
      <c r="D397" s="4"/>
    </row>
    <row r="398" spans="2:4">
      <c r="B398" s="4"/>
      <c r="C398" s="4"/>
      <c r="D398" s="4"/>
    </row>
    <row r="399" spans="2:4">
      <c r="B399" s="4"/>
      <c r="C399" s="4"/>
      <c r="D399" s="4"/>
    </row>
    <row r="400" spans="2:4">
      <c r="B400" s="4"/>
      <c r="C400" s="4"/>
      <c r="D400" s="4"/>
    </row>
    <row r="401" spans="2:4">
      <c r="B401" s="4"/>
      <c r="C401" s="4"/>
      <c r="D401" s="4"/>
    </row>
    <row r="402" spans="2:4">
      <c r="B402" s="4"/>
      <c r="C402" s="4"/>
      <c r="D402" s="4"/>
    </row>
    <row r="403" spans="2:4">
      <c r="B403" s="4"/>
      <c r="C403" s="4"/>
      <c r="D403" s="4"/>
    </row>
    <row r="404" spans="2:4">
      <c r="B404" s="4"/>
      <c r="C404" s="4"/>
      <c r="D404" s="4"/>
    </row>
    <row r="405" spans="2:4">
      <c r="B405" s="4"/>
      <c r="C405" s="4"/>
      <c r="D405" s="4"/>
    </row>
    <row r="406" spans="2:4">
      <c r="B406" s="4"/>
      <c r="C406" s="4"/>
      <c r="D406" s="4"/>
    </row>
    <row r="407" spans="2:4">
      <c r="B407" s="4"/>
      <c r="C407" s="4"/>
      <c r="D407" s="4"/>
    </row>
    <row r="408" spans="2:4">
      <c r="B408" s="4"/>
      <c r="C408" s="4"/>
      <c r="D408" s="4"/>
    </row>
    <row r="409" spans="2:4">
      <c r="B409" s="4"/>
      <c r="C409" s="4"/>
      <c r="D409" s="4"/>
    </row>
    <row r="410" spans="2:4">
      <c r="B410" s="4"/>
      <c r="C410" s="4"/>
      <c r="D410" s="4"/>
    </row>
    <row r="411" spans="2:4">
      <c r="B411" s="4"/>
      <c r="C411" s="4"/>
      <c r="D411" s="4"/>
    </row>
    <row r="412" spans="2:4">
      <c r="B412" s="4"/>
      <c r="C412" s="4"/>
      <c r="D412" s="4"/>
    </row>
    <row r="413" spans="2:4">
      <c r="B413" s="4"/>
      <c r="C413" s="4"/>
      <c r="D413" s="4"/>
    </row>
    <row r="414" spans="2:4">
      <c r="B414" s="4"/>
      <c r="C414" s="4"/>
      <c r="D414" s="4"/>
    </row>
    <row r="415" spans="2:4">
      <c r="B415" s="4"/>
      <c r="C415" s="4"/>
      <c r="D415" s="4"/>
    </row>
    <row r="416" spans="2:4">
      <c r="B416" s="4"/>
      <c r="C416" s="4"/>
      <c r="D416" s="4"/>
    </row>
    <row r="417" spans="2:4">
      <c r="B417" s="4"/>
      <c r="C417" s="4"/>
      <c r="D417" s="4"/>
    </row>
    <row r="418" spans="2:4">
      <c r="B418" s="4"/>
      <c r="C418" s="4"/>
      <c r="D418" s="4"/>
    </row>
    <row r="419" spans="2:4">
      <c r="B419" s="4"/>
      <c r="C419" s="4"/>
      <c r="D419" s="4"/>
    </row>
    <row r="420" spans="2:4">
      <c r="B420" s="4"/>
      <c r="C420" s="4"/>
      <c r="D420" s="4"/>
    </row>
    <row r="421" spans="2:4">
      <c r="B421" s="4"/>
      <c r="C421" s="4"/>
      <c r="D421" s="4"/>
    </row>
    <row r="422" spans="2:4">
      <c r="B422" s="4"/>
      <c r="C422" s="4"/>
      <c r="D422" s="4"/>
    </row>
    <row r="423" spans="2:4">
      <c r="B423" s="4"/>
      <c r="C423" s="4"/>
      <c r="D423" s="4"/>
    </row>
    <row r="424" spans="2:4">
      <c r="B424" s="4"/>
      <c r="C424" s="4"/>
      <c r="D424" s="4"/>
    </row>
    <row r="425" spans="2:4">
      <c r="B425" s="4"/>
      <c r="C425" s="4"/>
      <c r="D425" s="4"/>
    </row>
    <row r="426" spans="2:4">
      <c r="B426" s="4"/>
      <c r="C426" s="4"/>
      <c r="D426" s="4"/>
    </row>
    <row r="427" spans="2:4">
      <c r="B427" s="4"/>
      <c r="C427" s="4"/>
      <c r="D427" s="4"/>
    </row>
    <row r="428" spans="2:4">
      <c r="B428" s="4"/>
      <c r="C428" s="4"/>
      <c r="D428" s="4"/>
    </row>
    <row r="429" spans="2:4">
      <c r="B429" s="4"/>
      <c r="C429" s="4"/>
      <c r="D429" s="4"/>
    </row>
    <row r="430" spans="2:4">
      <c r="B430" s="4"/>
      <c r="C430" s="4"/>
      <c r="D430" s="4"/>
    </row>
    <row r="431" spans="2:4">
      <c r="B431" s="4"/>
      <c r="C431" s="4"/>
      <c r="D431" s="4"/>
    </row>
    <row r="432" spans="2:4">
      <c r="B432" s="4"/>
      <c r="C432" s="4"/>
      <c r="D432" s="4"/>
    </row>
    <row r="433" spans="2:4">
      <c r="B433" s="4"/>
      <c r="C433" s="4"/>
      <c r="D433" s="4"/>
    </row>
    <row r="434" spans="2:4">
      <c r="B434" s="4"/>
      <c r="C434" s="4"/>
      <c r="D434" s="4"/>
    </row>
    <row r="435" spans="2:4">
      <c r="B435" s="4"/>
      <c r="C435" s="4"/>
      <c r="D435" s="4"/>
    </row>
    <row r="436" spans="2:4">
      <c r="B436" s="4"/>
      <c r="C436" s="4"/>
      <c r="D436" s="4"/>
    </row>
    <row r="437" spans="2:4">
      <c r="B437" s="4"/>
      <c r="C437" s="4"/>
      <c r="D437" s="4"/>
    </row>
    <row r="438" spans="2:4">
      <c r="B438" s="4"/>
      <c r="C438" s="4"/>
      <c r="D438" s="4"/>
    </row>
    <row r="439" spans="2:4">
      <c r="B439" s="4"/>
      <c r="C439" s="4"/>
      <c r="D439" s="4"/>
    </row>
    <row r="440" spans="2:4">
      <c r="B440" s="4"/>
      <c r="C440" s="4"/>
      <c r="D440" s="4"/>
    </row>
    <row r="441" spans="2:4">
      <c r="B441" s="4"/>
      <c r="C441" s="4"/>
      <c r="D441" s="4"/>
    </row>
    <row r="442" spans="2:4">
      <c r="B442" s="4"/>
      <c r="C442" s="4"/>
      <c r="D442" s="4"/>
    </row>
    <row r="443" spans="2:4">
      <c r="B443" s="4"/>
      <c r="C443" s="4"/>
      <c r="D443" s="4"/>
    </row>
    <row r="444" spans="2:4">
      <c r="B444" s="4"/>
      <c r="C444" s="4"/>
      <c r="D444" s="4"/>
    </row>
    <row r="445" spans="2:4">
      <c r="B445" s="4"/>
      <c r="C445" s="4"/>
      <c r="D445" s="4"/>
    </row>
    <row r="446" spans="2:4">
      <c r="B446" s="4"/>
      <c r="C446" s="4"/>
      <c r="D446" s="4"/>
    </row>
    <row r="447" spans="2:4">
      <c r="B447" s="4"/>
      <c r="C447" s="4"/>
      <c r="D447" s="4"/>
    </row>
    <row r="448" spans="2:4">
      <c r="B448" s="4"/>
      <c r="C448" s="4"/>
      <c r="D448" s="4"/>
    </row>
    <row r="449" spans="2:4">
      <c r="B449" s="4"/>
      <c r="C449" s="4"/>
      <c r="D449" s="4"/>
    </row>
    <row r="450" spans="2:4">
      <c r="B450" s="4"/>
      <c r="C450" s="4"/>
      <c r="D450" s="4"/>
    </row>
    <row r="451" spans="2:4">
      <c r="B451" s="4"/>
      <c r="C451" s="4"/>
      <c r="D451" s="4"/>
    </row>
    <row r="452" spans="2:4">
      <c r="B452" s="4"/>
      <c r="C452" s="4"/>
      <c r="D452" s="4"/>
    </row>
    <row r="453" spans="2:4">
      <c r="B453" s="4"/>
      <c r="C453" s="4"/>
      <c r="D453" s="4"/>
    </row>
    <row r="454" spans="2:4">
      <c r="B454" s="4"/>
      <c r="C454" s="4"/>
      <c r="D454" s="4"/>
    </row>
    <row r="455" spans="2:4">
      <c r="B455" s="4"/>
      <c r="C455" s="4"/>
      <c r="D455" s="4"/>
    </row>
    <row r="456" spans="2:4">
      <c r="B456" s="4"/>
      <c r="C456" s="4"/>
      <c r="D456" s="4"/>
    </row>
    <row r="457" spans="2:4">
      <c r="B457" s="4"/>
      <c r="C457" s="4"/>
      <c r="D457" s="4"/>
    </row>
    <row r="458" spans="2:4">
      <c r="B458" s="4"/>
      <c r="C458" s="4"/>
      <c r="D458" s="4"/>
    </row>
    <row r="459" spans="2:4">
      <c r="B459" s="4"/>
      <c r="C459" s="4"/>
      <c r="D459" s="4"/>
    </row>
    <row r="460" spans="2:4">
      <c r="B460" s="4"/>
      <c r="C460" s="4"/>
      <c r="D460" s="4"/>
    </row>
    <row r="461" spans="2:4">
      <c r="B461" s="4"/>
      <c r="C461" s="4"/>
      <c r="D461" s="4"/>
    </row>
    <row r="462" spans="2:4">
      <c r="B462" s="4"/>
      <c r="C462" s="4"/>
      <c r="D462" s="4"/>
    </row>
    <row r="463" spans="2:4">
      <c r="B463" s="4"/>
      <c r="C463" s="4"/>
      <c r="D463" s="4"/>
    </row>
    <row r="464" spans="2:4">
      <c r="B464" s="4"/>
      <c r="C464" s="4"/>
      <c r="D464" s="4"/>
    </row>
    <row r="465" spans="2:4">
      <c r="B465" s="4"/>
      <c r="C465" s="4"/>
      <c r="D465" s="4"/>
    </row>
    <row r="466" spans="2:4">
      <c r="B466" s="4"/>
      <c r="C466" s="4"/>
      <c r="D466" s="4"/>
    </row>
    <row r="467" spans="2:4">
      <c r="B467" s="4"/>
      <c r="C467" s="4"/>
      <c r="D467" s="4"/>
    </row>
    <row r="468" spans="2:4">
      <c r="B468" s="4"/>
      <c r="C468" s="4"/>
      <c r="D468" s="4"/>
    </row>
    <row r="469" spans="2:4">
      <c r="B469" s="4"/>
      <c r="C469" s="4"/>
      <c r="D469" s="4"/>
    </row>
    <row r="470" spans="2:4">
      <c r="B470" s="4"/>
      <c r="C470" s="4"/>
      <c r="D470" s="4"/>
    </row>
    <row r="471" spans="2:4">
      <c r="B471" s="4"/>
      <c r="C471" s="4"/>
      <c r="D471" s="4"/>
    </row>
    <row r="472" spans="2:4">
      <c r="B472" s="4"/>
      <c r="C472" s="4"/>
      <c r="D472" s="4"/>
    </row>
    <row r="473" spans="2:4">
      <c r="B473" s="4"/>
      <c r="C473" s="4"/>
      <c r="D473" s="4"/>
    </row>
    <row r="474" spans="2:4">
      <c r="B474" s="4"/>
      <c r="C474" s="4"/>
      <c r="D474" s="4"/>
    </row>
    <row r="475" spans="2:4">
      <c r="B475" s="4"/>
      <c r="C475" s="4"/>
      <c r="D475" s="4"/>
    </row>
    <row r="476" spans="2:4">
      <c r="B476" s="4"/>
      <c r="C476" s="4"/>
      <c r="D476" s="4"/>
    </row>
    <row r="477" spans="2:4">
      <c r="B477" s="4"/>
      <c r="C477" s="4"/>
      <c r="D477" s="4"/>
    </row>
    <row r="478" spans="2:4">
      <c r="B478" s="4"/>
      <c r="C478" s="4"/>
      <c r="D478" s="4"/>
    </row>
    <row r="479" spans="2:4">
      <c r="B479" s="4"/>
      <c r="C479" s="4"/>
      <c r="D479" s="4"/>
    </row>
    <row r="480" spans="2:4">
      <c r="B480" s="4"/>
      <c r="C480" s="4"/>
      <c r="D480" s="4"/>
    </row>
    <row r="481" spans="2:4">
      <c r="B481" s="4"/>
      <c r="C481" s="4"/>
      <c r="D481" s="4"/>
    </row>
    <row r="482" spans="2:4">
      <c r="B482" s="4"/>
      <c r="C482" s="4"/>
      <c r="D482" s="4"/>
    </row>
    <row r="483" spans="2:4">
      <c r="B483" s="4"/>
      <c r="C483" s="4"/>
      <c r="D483" s="4"/>
    </row>
    <row r="484" spans="2:4">
      <c r="B484" s="4"/>
      <c r="C484" s="4"/>
      <c r="D484" s="4"/>
    </row>
    <row r="485" spans="2:4">
      <c r="B485" s="4"/>
      <c r="C485" s="4"/>
      <c r="D485" s="4"/>
    </row>
    <row r="486" spans="2:4">
      <c r="B486" s="4"/>
      <c r="C486" s="4"/>
      <c r="D486" s="4"/>
    </row>
    <row r="487" spans="2:4">
      <c r="B487" s="4"/>
      <c r="C487" s="4"/>
      <c r="D487" s="4"/>
    </row>
    <row r="488" spans="2:4">
      <c r="B488" s="4"/>
      <c r="C488" s="4"/>
      <c r="D488" s="4"/>
    </row>
    <row r="489" spans="2:4">
      <c r="B489" s="4"/>
      <c r="C489" s="4"/>
      <c r="D489" s="4"/>
    </row>
    <row r="490" spans="2:4">
      <c r="B490" s="4"/>
      <c r="C490" s="4"/>
      <c r="D490" s="4"/>
    </row>
    <row r="491" spans="2:4">
      <c r="B491" s="4"/>
      <c r="C491" s="4"/>
      <c r="D491" s="4"/>
    </row>
    <row r="492" spans="2:4">
      <c r="B492" s="4"/>
      <c r="C492" s="4"/>
      <c r="D492" s="4"/>
    </row>
    <row r="493" spans="2:4">
      <c r="B493" s="4"/>
      <c r="C493" s="4"/>
      <c r="D493" s="4"/>
    </row>
    <row r="494" spans="2:4">
      <c r="B494" s="4"/>
      <c r="C494" s="4"/>
      <c r="D494" s="4"/>
    </row>
    <row r="495" spans="2:4">
      <c r="B495" s="4"/>
      <c r="C495" s="4"/>
      <c r="D495" s="4"/>
    </row>
    <row r="496" spans="2:4">
      <c r="B496" s="4"/>
      <c r="C496" s="4"/>
      <c r="D496" s="4"/>
    </row>
    <row r="497" spans="2:4">
      <c r="B497" s="4"/>
      <c r="C497" s="4"/>
      <c r="D497" s="4"/>
    </row>
    <row r="498" spans="2:4">
      <c r="B498" s="4"/>
      <c r="C498" s="4"/>
      <c r="D498" s="4"/>
    </row>
    <row r="499" spans="2:4">
      <c r="B499" s="4"/>
      <c r="C499" s="4"/>
      <c r="D499" s="4"/>
    </row>
    <row r="500" spans="2:4">
      <c r="B500" s="4"/>
      <c r="C500" s="4"/>
      <c r="D500" s="4"/>
    </row>
    <row r="501" spans="2:4">
      <c r="B501" s="4"/>
      <c r="C501" s="4"/>
      <c r="D501" s="4"/>
    </row>
    <row r="502" spans="2:4">
      <c r="B502" s="4"/>
      <c r="C502" s="4"/>
      <c r="D502" s="4"/>
    </row>
    <row r="503" spans="2:4">
      <c r="B503" s="4"/>
      <c r="C503" s="4"/>
      <c r="D503" s="4"/>
    </row>
    <row r="504" spans="2:4">
      <c r="B504" s="4"/>
      <c r="C504" s="4"/>
      <c r="D504" s="4"/>
    </row>
    <row r="505" spans="2:4">
      <c r="B505" s="4"/>
      <c r="C505" s="4"/>
      <c r="D505" s="4"/>
    </row>
    <row r="506" spans="2:4">
      <c r="B506" s="4"/>
      <c r="C506" s="4"/>
      <c r="D506" s="4"/>
    </row>
    <row r="507" spans="2:4">
      <c r="B507" s="4"/>
      <c r="C507" s="4"/>
      <c r="D507" s="4"/>
    </row>
    <row r="508" spans="2:4">
      <c r="B508" s="4"/>
      <c r="C508" s="4"/>
      <c r="D508" s="4"/>
    </row>
    <row r="509" spans="2:4">
      <c r="B509" s="4"/>
      <c r="C509" s="4"/>
      <c r="D509" s="4"/>
    </row>
    <row r="510" spans="2:4">
      <c r="B510" s="4"/>
      <c r="C510" s="4"/>
      <c r="D510" s="4"/>
    </row>
    <row r="511" spans="2:4">
      <c r="B511" s="4"/>
      <c r="C511" s="4"/>
      <c r="D511" s="4"/>
    </row>
    <row r="512" spans="2:4">
      <c r="B512" s="4"/>
      <c r="C512" s="4"/>
      <c r="D512" s="4"/>
    </row>
    <row r="513" spans="2:4">
      <c r="B513" s="4"/>
      <c r="C513" s="4"/>
      <c r="D513" s="4"/>
    </row>
    <row r="514" spans="2:4">
      <c r="B514" s="4"/>
      <c r="C514" s="4"/>
      <c r="D514" s="4"/>
    </row>
    <row r="515" spans="2:4">
      <c r="B515" s="4"/>
      <c r="C515" s="4"/>
      <c r="D515" s="4"/>
    </row>
    <row r="516" spans="2:4">
      <c r="B516" s="4"/>
      <c r="C516" s="4"/>
      <c r="D516" s="4"/>
    </row>
    <row r="517" spans="2:4">
      <c r="B517" s="4"/>
      <c r="C517" s="4"/>
      <c r="D517" s="4"/>
    </row>
    <row r="518" spans="2:4">
      <c r="B518" s="4"/>
      <c r="C518" s="4"/>
      <c r="D518" s="4"/>
    </row>
    <row r="519" spans="2:4">
      <c r="B519" s="4"/>
      <c r="C519" s="4"/>
      <c r="D519" s="4"/>
    </row>
    <row r="520" spans="2:4">
      <c r="B520" s="4"/>
      <c r="C520" s="4"/>
      <c r="D520" s="4"/>
    </row>
    <row r="521" spans="2:4">
      <c r="B521" s="4"/>
      <c r="C521" s="4"/>
      <c r="D521" s="4"/>
    </row>
    <row r="522" spans="2:4">
      <c r="B522" s="4"/>
      <c r="C522" s="4"/>
      <c r="D522" s="4"/>
    </row>
    <row r="523" spans="2:4">
      <c r="B523" s="4"/>
      <c r="C523" s="4"/>
      <c r="D523" s="4"/>
    </row>
    <row r="524" spans="2:4">
      <c r="B524" s="4"/>
      <c r="C524" s="4"/>
      <c r="D524" s="4"/>
    </row>
    <row r="525" spans="2:4">
      <c r="B525" s="4"/>
      <c r="C525" s="4"/>
      <c r="D525" s="4"/>
    </row>
    <row r="526" spans="2:4">
      <c r="B526" s="4"/>
      <c r="C526" s="4"/>
      <c r="D526" s="4"/>
    </row>
    <row r="527" spans="2:4">
      <c r="B527" s="4"/>
      <c r="C527" s="4"/>
      <c r="D527" s="4"/>
    </row>
    <row r="528" spans="2:4">
      <c r="B528" s="4"/>
      <c r="C528" s="4"/>
      <c r="D528" s="4"/>
    </row>
    <row r="529" spans="2:4">
      <c r="B529" s="4"/>
      <c r="C529" s="4"/>
      <c r="D529" s="4"/>
    </row>
    <row r="530" spans="2:4">
      <c r="B530" s="4"/>
      <c r="C530" s="4"/>
      <c r="D530" s="4"/>
    </row>
    <row r="531" spans="2:4">
      <c r="B531" s="4"/>
      <c r="C531" s="4"/>
      <c r="D531" s="4"/>
    </row>
    <row r="532" spans="2:4">
      <c r="B532" s="4"/>
      <c r="C532" s="4"/>
      <c r="D532" s="4"/>
    </row>
    <row r="533" spans="2:4">
      <c r="B533" s="4"/>
      <c r="C533" s="4"/>
      <c r="D533" s="4"/>
    </row>
    <row r="534" spans="2:4">
      <c r="B534" s="4"/>
      <c r="C534" s="4"/>
      <c r="D534" s="4"/>
    </row>
    <row r="535" spans="2:4">
      <c r="B535" s="4"/>
      <c r="C535" s="4"/>
      <c r="D535" s="4"/>
    </row>
    <row r="536" spans="2:4">
      <c r="B536" s="4"/>
      <c r="C536" s="4"/>
      <c r="D536" s="4"/>
    </row>
    <row r="537" spans="2:4">
      <c r="B537" s="4"/>
      <c r="C537" s="4"/>
      <c r="D537" s="4"/>
    </row>
    <row r="538" spans="2:4">
      <c r="B538" s="4"/>
      <c r="C538" s="4"/>
      <c r="D538" s="4"/>
    </row>
    <row r="539" spans="2:4">
      <c r="B539" s="4"/>
      <c r="C539" s="4"/>
      <c r="D539" s="4"/>
    </row>
    <row r="540" spans="2:4">
      <c r="B540" s="4"/>
      <c r="C540" s="4"/>
      <c r="D540" s="4"/>
    </row>
    <row r="541" spans="2:4">
      <c r="B541" s="4"/>
      <c r="C541" s="4"/>
      <c r="D541" s="4"/>
    </row>
    <row r="542" spans="2:4">
      <c r="B542" s="4"/>
      <c r="C542" s="4"/>
      <c r="D542" s="4"/>
    </row>
    <row r="543" spans="2:4">
      <c r="B543" s="4"/>
      <c r="C543" s="4"/>
      <c r="D543" s="4"/>
    </row>
    <row r="544" spans="2:4">
      <c r="B544" s="4"/>
      <c r="C544" s="4"/>
      <c r="D544" s="4"/>
    </row>
    <row r="545" spans="2:4">
      <c r="B545" s="4"/>
      <c r="C545" s="4"/>
      <c r="D545" s="4"/>
    </row>
    <row r="546" spans="2:4">
      <c r="B546" s="4"/>
      <c r="C546" s="4"/>
      <c r="D546" s="4"/>
    </row>
  </sheetData>
  <mergeCells count="1">
    <mergeCell ref="B35:C3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D6087-505B-4D1B-882A-5750EAFA2E74}">
  <dimension ref="A2:G542"/>
  <sheetViews>
    <sheetView workbookViewId="0">
      <selection activeCell="G9" sqref="G9"/>
    </sheetView>
  </sheetViews>
  <sheetFormatPr defaultRowHeight="14.4"/>
  <cols>
    <col min="1" max="1" width="19.6640625" customWidth="1"/>
    <col min="2" max="2" width="42.5546875" customWidth="1"/>
    <col min="3" max="3" width="74.5546875" customWidth="1"/>
    <col min="4" max="4" width="19.44140625" customWidth="1"/>
    <col min="5" max="8" width="10.44140625" customWidth="1"/>
  </cols>
  <sheetData>
    <row r="2" spans="1:7" ht="25.8">
      <c r="A2" s="11" t="s">
        <v>539</v>
      </c>
    </row>
    <row r="4" spans="1:7" ht="15" thickBot="1">
      <c r="A4" s="69" t="s">
        <v>0</v>
      </c>
      <c r="B4" s="69" t="s">
        <v>1</v>
      </c>
      <c r="C4" s="69" t="s">
        <v>2</v>
      </c>
      <c r="D4" s="69" t="s">
        <v>3</v>
      </c>
      <c r="E4" s="4"/>
      <c r="F4" s="4"/>
      <c r="G4" s="4"/>
    </row>
    <row r="5" spans="1:7">
      <c r="A5" s="76" t="s">
        <v>459</v>
      </c>
      <c r="B5" s="84"/>
      <c r="C5" s="84"/>
      <c r="D5" s="85"/>
    </row>
    <row r="6" spans="1:7" ht="28.8">
      <c r="A6" s="146" t="s">
        <v>207</v>
      </c>
      <c r="B6" s="121" t="s">
        <v>208</v>
      </c>
      <c r="C6" s="121" t="s">
        <v>209</v>
      </c>
      <c r="D6" s="19">
        <f>4.45*ОГЛАВЛЕНИЕ!H22</f>
        <v>2403</v>
      </c>
    </row>
    <row r="7" spans="1:7" ht="28.8">
      <c r="A7" s="146" t="s">
        <v>210</v>
      </c>
      <c r="B7" s="121" t="s">
        <v>208</v>
      </c>
      <c r="C7" s="121" t="s">
        <v>211</v>
      </c>
      <c r="D7" s="19">
        <f>4.45*ОГЛАВЛЕНИЕ!H22</f>
        <v>2403</v>
      </c>
    </row>
    <row r="8" spans="1:7" ht="28.8">
      <c r="A8" s="146" t="s">
        <v>212</v>
      </c>
      <c r="B8" s="148" t="s">
        <v>213</v>
      </c>
      <c r="C8" s="121" t="s">
        <v>214</v>
      </c>
      <c r="D8" s="19">
        <f>8.28*ОГЛАВЛЕНИЕ!H22</f>
        <v>4471.2</v>
      </c>
    </row>
    <row r="9" spans="1:7" ht="28.8">
      <c r="A9" s="146" t="s">
        <v>219</v>
      </c>
      <c r="B9" s="121" t="s">
        <v>213</v>
      </c>
      <c r="C9" s="121" t="s">
        <v>214</v>
      </c>
      <c r="D9" s="19">
        <f>8.18*ОГЛАВЛЕНИЕ!H22</f>
        <v>4417.2</v>
      </c>
    </row>
    <row r="10" spans="1:7" ht="28.8">
      <c r="A10" s="146" t="s">
        <v>220</v>
      </c>
      <c r="B10" s="121" t="s">
        <v>221</v>
      </c>
      <c r="C10" s="121" t="s">
        <v>222</v>
      </c>
      <c r="D10" s="19">
        <f>8.5*ОГЛАВЛЕНИЕ!H22</f>
        <v>4590</v>
      </c>
    </row>
    <row r="11" spans="1:7" ht="28.8">
      <c r="A11" s="146" t="s">
        <v>254</v>
      </c>
      <c r="B11" s="153" t="s">
        <v>640</v>
      </c>
      <c r="C11" s="121" t="s">
        <v>641</v>
      </c>
      <c r="D11" s="19">
        <f>6.21*ОГЛАВЛЕНИЕ!H22</f>
        <v>3353.4</v>
      </c>
    </row>
    <row r="12" spans="1:7" ht="28.8">
      <c r="A12" s="146" t="s">
        <v>255</v>
      </c>
      <c r="B12" s="121" t="s">
        <v>642</v>
      </c>
      <c r="C12" s="121" t="s">
        <v>643</v>
      </c>
      <c r="D12" s="19">
        <f>6.74*ОГЛАВЛЕНИЕ!H22</f>
        <v>3639.6</v>
      </c>
    </row>
    <row r="13" spans="1:7" ht="29.4" thickBot="1">
      <c r="A13" s="147" t="s">
        <v>256</v>
      </c>
      <c r="B13" s="125" t="s">
        <v>644</v>
      </c>
      <c r="C13" s="125" t="s">
        <v>645</v>
      </c>
      <c r="D13" s="23">
        <f>6.74*ОГЛАВЛЕНИЕ!H22</f>
        <v>3639.6</v>
      </c>
    </row>
    <row r="14" spans="1:7" ht="15" thickBot="1">
      <c r="A14" s="155"/>
      <c r="B14" s="62"/>
      <c r="C14" s="62"/>
      <c r="D14" s="25"/>
    </row>
    <row r="15" spans="1:7">
      <c r="A15" s="55" t="s">
        <v>460</v>
      </c>
      <c r="B15" s="63"/>
      <c r="C15" s="63"/>
      <c r="D15" s="57"/>
    </row>
    <row r="16" spans="1:7" ht="43.2">
      <c r="A16" s="146" t="s">
        <v>172</v>
      </c>
      <c r="B16" s="121" t="s">
        <v>172</v>
      </c>
      <c r="C16" s="121" t="s">
        <v>173</v>
      </c>
      <c r="D16" s="19">
        <f>9.25*ОГЛАВЛЕНИЕ!H22</f>
        <v>4995</v>
      </c>
    </row>
    <row r="17" spans="1:7" ht="28.8">
      <c r="A17" s="146" t="s">
        <v>257</v>
      </c>
      <c r="B17" s="7" t="s">
        <v>258</v>
      </c>
      <c r="C17" s="121" t="s">
        <v>259</v>
      </c>
      <c r="D17" s="19">
        <f>10.88*ОГЛАВЛЕНИЕ!H22</f>
        <v>5875.2000000000007</v>
      </c>
    </row>
    <row r="18" spans="1:7" ht="43.2">
      <c r="A18" s="146" t="s">
        <v>260</v>
      </c>
      <c r="B18" s="7" t="s">
        <v>258</v>
      </c>
      <c r="C18" s="121" t="s">
        <v>646</v>
      </c>
      <c r="D18" s="19">
        <f>11.41*ОГЛАВЛЕНИЕ!H22</f>
        <v>6161.4</v>
      </c>
    </row>
    <row r="19" spans="1:7" ht="29.4" thickBot="1">
      <c r="A19" s="147" t="s">
        <v>261</v>
      </c>
      <c r="B19" s="61" t="s">
        <v>258</v>
      </c>
      <c r="C19" s="125" t="s">
        <v>647</v>
      </c>
      <c r="D19" s="23">
        <f>11.41*ОГЛАВЛЕНИЕ!H22</f>
        <v>6161.4</v>
      </c>
    </row>
    <row r="21" spans="1:7">
      <c r="E21" s="4"/>
      <c r="F21" s="4"/>
      <c r="G21" s="4"/>
    </row>
    <row r="22" spans="1:7">
      <c r="E22" s="4"/>
      <c r="F22" s="4"/>
      <c r="G22" s="4"/>
    </row>
    <row r="23" spans="1:7">
      <c r="E23" s="4"/>
      <c r="F23" s="4"/>
      <c r="G23" s="4"/>
    </row>
    <row r="24" spans="1:7">
      <c r="E24" s="4"/>
      <c r="F24" s="4"/>
      <c r="G24" s="4"/>
    </row>
    <row r="25" spans="1:7">
      <c r="E25" s="4"/>
      <c r="F25" s="4"/>
      <c r="G25" s="4"/>
    </row>
    <row r="26" spans="1:7">
      <c r="E26" s="4"/>
      <c r="F26" s="4"/>
      <c r="G26" s="4"/>
    </row>
    <row r="31" spans="1:7">
      <c r="B31" s="198"/>
      <c r="C31" s="198"/>
      <c r="D31" s="1"/>
    </row>
    <row r="34" spans="2:4">
      <c r="B34" s="4"/>
      <c r="C34" s="4"/>
      <c r="D34" s="4"/>
    </row>
    <row r="35" spans="2:4">
      <c r="B35" s="4"/>
      <c r="C35" s="4"/>
      <c r="D35" s="4"/>
    </row>
    <row r="36" spans="2:4">
      <c r="B36" s="4"/>
      <c r="C36" s="4"/>
      <c r="D36" s="4"/>
    </row>
    <row r="37" spans="2:4">
      <c r="B37" s="4"/>
      <c r="C37" s="4"/>
      <c r="D37" s="4"/>
    </row>
    <row r="38" spans="2:4">
      <c r="B38" s="4"/>
      <c r="C38" s="4"/>
      <c r="D38" s="4"/>
    </row>
    <row r="39" spans="2:4">
      <c r="B39" s="4"/>
      <c r="C39" s="4"/>
      <c r="D39" s="4"/>
    </row>
    <row r="40" spans="2:4">
      <c r="B40" s="4"/>
      <c r="C40" s="4"/>
      <c r="D40" s="4"/>
    </row>
    <row r="41" spans="2:4">
      <c r="B41" s="4"/>
      <c r="C41" s="4"/>
      <c r="D41" s="4"/>
    </row>
    <row r="42" spans="2:4">
      <c r="B42" s="4"/>
      <c r="C42" s="4"/>
      <c r="D42" s="4"/>
    </row>
    <row r="43" spans="2:4">
      <c r="B43" s="4"/>
      <c r="C43" s="4"/>
      <c r="D43" s="4"/>
    </row>
    <row r="44" spans="2:4">
      <c r="B44" s="4"/>
      <c r="C44" s="4"/>
      <c r="D44" s="4"/>
    </row>
    <row r="45" spans="2:4">
      <c r="B45" s="4"/>
      <c r="C45" s="4"/>
      <c r="D45" s="4"/>
    </row>
    <row r="46" spans="2:4">
      <c r="B46" s="4"/>
      <c r="C46" s="4"/>
      <c r="D46" s="4"/>
    </row>
    <row r="47" spans="2:4">
      <c r="B47" s="4"/>
      <c r="C47" s="4"/>
      <c r="D47" s="4"/>
    </row>
    <row r="48" spans="2:4">
      <c r="B48" s="4"/>
      <c r="C48" s="4"/>
      <c r="D48" s="4"/>
    </row>
    <row r="49" spans="2:4">
      <c r="B49" s="4"/>
      <c r="C49" s="4"/>
      <c r="D49" s="4"/>
    </row>
    <row r="50" spans="2:4">
      <c r="B50" s="4"/>
      <c r="C50" s="4"/>
      <c r="D50" s="4"/>
    </row>
    <row r="51" spans="2:4">
      <c r="B51" s="4"/>
      <c r="C51" s="4"/>
      <c r="D51" s="4"/>
    </row>
    <row r="52" spans="2:4">
      <c r="B52" s="4"/>
      <c r="C52" s="4"/>
      <c r="D52" s="4"/>
    </row>
    <row r="53" spans="2:4">
      <c r="B53" s="4"/>
      <c r="C53" s="4"/>
      <c r="D53" s="4"/>
    </row>
    <row r="54" spans="2:4">
      <c r="B54" s="4"/>
      <c r="C54" s="4"/>
      <c r="D54" s="4"/>
    </row>
    <row r="55" spans="2:4">
      <c r="B55" s="4"/>
      <c r="C55" s="4"/>
      <c r="D55" s="4"/>
    </row>
    <row r="56" spans="2:4">
      <c r="B56" s="4"/>
      <c r="C56" s="4"/>
      <c r="D56" s="4"/>
    </row>
    <row r="57" spans="2:4">
      <c r="B57" s="4"/>
      <c r="C57" s="4"/>
      <c r="D57" s="4"/>
    </row>
    <row r="58" spans="2:4">
      <c r="B58" s="4"/>
      <c r="C58" s="4"/>
      <c r="D58" s="4"/>
    </row>
    <row r="59" spans="2:4">
      <c r="B59" s="4"/>
      <c r="C59" s="4"/>
      <c r="D59" s="4"/>
    </row>
    <row r="60" spans="2:4">
      <c r="B60" s="4"/>
      <c r="C60" s="4"/>
      <c r="D60" s="4"/>
    </row>
    <row r="61" spans="2:4">
      <c r="B61" s="4"/>
      <c r="C61" s="4"/>
      <c r="D61" s="4"/>
    </row>
    <row r="62" spans="2:4">
      <c r="B62" s="4"/>
      <c r="C62" s="4"/>
      <c r="D62" s="4"/>
    </row>
    <row r="63" spans="2:4">
      <c r="B63" s="4"/>
      <c r="C63" s="4"/>
      <c r="D63" s="4"/>
    </row>
    <row r="64" spans="2:4">
      <c r="B64" s="4"/>
      <c r="C64" s="4"/>
      <c r="D64" s="4"/>
    </row>
    <row r="65" spans="2:4">
      <c r="B65" s="4"/>
      <c r="C65" s="4"/>
      <c r="D65" s="4"/>
    </row>
    <row r="66" spans="2:4">
      <c r="B66" s="4"/>
      <c r="C66" s="4"/>
      <c r="D66" s="4"/>
    </row>
    <row r="67" spans="2:4">
      <c r="B67" s="4"/>
      <c r="C67" s="4"/>
      <c r="D67" s="4"/>
    </row>
    <row r="68" spans="2:4">
      <c r="B68" s="4"/>
      <c r="C68" s="4"/>
      <c r="D68" s="4"/>
    </row>
    <row r="69" spans="2:4">
      <c r="B69" s="4"/>
      <c r="C69" s="4"/>
      <c r="D69" s="4"/>
    </row>
    <row r="70" spans="2:4">
      <c r="B70" s="4"/>
      <c r="C70" s="4"/>
      <c r="D70" s="4"/>
    </row>
    <row r="71" spans="2:4">
      <c r="B71" s="4"/>
      <c r="C71" s="4"/>
      <c r="D71" s="4"/>
    </row>
    <row r="72" spans="2:4">
      <c r="B72" s="4"/>
      <c r="C72" s="4"/>
      <c r="D72" s="4"/>
    </row>
    <row r="73" spans="2:4">
      <c r="B73" s="4"/>
      <c r="C73" s="4"/>
      <c r="D73" s="4"/>
    </row>
    <row r="74" spans="2:4">
      <c r="B74" s="4"/>
      <c r="C74" s="4"/>
      <c r="D74" s="4"/>
    </row>
    <row r="75" spans="2:4">
      <c r="B75" s="4"/>
      <c r="C75" s="4"/>
      <c r="D75" s="4"/>
    </row>
    <row r="76" spans="2:4">
      <c r="B76" s="4"/>
      <c r="C76" s="4"/>
      <c r="D76" s="4"/>
    </row>
    <row r="77" spans="2:4">
      <c r="B77" s="4"/>
      <c r="C77" s="4"/>
      <c r="D77" s="4"/>
    </row>
    <row r="78" spans="2:4">
      <c r="B78" s="4"/>
      <c r="C78" s="4"/>
      <c r="D78" s="4"/>
    </row>
    <row r="79" spans="2:4">
      <c r="B79" s="4"/>
      <c r="C79" s="4"/>
      <c r="D79" s="4"/>
    </row>
    <row r="80" spans="2:4">
      <c r="B80" s="4"/>
      <c r="C80" s="4"/>
      <c r="D80" s="4"/>
    </row>
    <row r="81" spans="2:4">
      <c r="B81" s="4"/>
      <c r="C81" s="4"/>
      <c r="D81" s="4"/>
    </row>
    <row r="82" spans="2:4">
      <c r="B82" s="4"/>
      <c r="C82" s="4"/>
      <c r="D82" s="4"/>
    </row>
    <row r="83" spans="2:4">
      <c r="B83" s="4"/>
      <c r="C83" s="4"/>
      <c r="D83" s="4"/>
    </row>
    <row r="84" spans="2:4">
      <c r="B84" s="4"/>
      <c r="C84" s="4"/>
      <c r="D84" s="4"/>
    </row>
    <row r="85" spans="2:4">
      <c r="B85" s="4"/>
      <c r="C85" s="4"/>
      <c r="D85" s="4"/>
    </row>
    <row r="86" spans="2:4">
      <c r="B86" s="4"/>
      <c r="C86" s="4"/>
      <c r="D86" s="4"/>
    </row>
    <row r="87" spans="2:4">
      <c r="B87" s="4"/>
      <c r="C87" s="4"/>
      <c r="D87" s="4"/>
    </row>
    <row r="88" spans="2:4">
      <c r="B88" s="4"/>
      <c r="C88" s="4"/>
      <c r="D88" s="4"/>
    </row>
    <row r="89" spans="2:4">
      <c r="B89" s="4"/>
      <c r="C89" s="4"/>
      <c r="D89" s="4"/>
    </row>
    <row r="90" spans="2:4">
      <c r="B90" s="4"/>
      <c r="C90" s="4"/>
      <c r="D90" s="4"/>
    </row>
    <row r="91" spans="2:4">
      <c r="B91" s="4"/>
      <c r="C91" s="4"/>
      <c r="D91" s="4"/>
    </row>
    <row r="92" spans="2:4">
      <c r="B92" s="4"/>
      <c r="C92" s="4"/>
      <c r="D92" s="4"/>
    </row>
    <row r="93" spans="2:4">
      <c r="B93" s="4"/>
      <c r="C93" s="4"/>
      <c r="D93" s="4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2:4">
      <c r="B113" s="4"/>
      <c r="C113" s="4"/>
      <c r="D113" s="4"/>
    </row>
    <row r="114" spans="2:4">
      <c r="B114" s="4"/>
      <c r="C114" s="4"/>
      <c r="D114" s="4"/>
    </row>
    <row r="115" spans="2:4">
      <c r="B115" s="4"/>
      <c r="C115" s="4"/>
      <c r="D115" s="4"/>
    </row>
    <row r="116" spans="2:4">
      <c r="B116" s="4"/>
      <c r="C116" s="4"/>
      <c r="D116" s="4"/>
    </row>
    <row r="117" spans="2:4">
      <c r="B117" s="4"/>
      <c r="C117" s="4"/>
      <c r="D117" s="4"/>
    </row>
    <row r="118" spans="2:4">
      <c r="B118" s="4"/>
      <c r="C118" s="4"/>
      <c r="D118" s="4"/>
    </row>
    <row r="119" spans="2:4">
      <c r="B119" s="4"/>
      <c r="C119" s="4"/>
      <c r="D119" s="4"/>
    </row>
    <row r="120" spans="2:4">
      <c r="B120" s="4"/>
      <c r="C120" s="4"/>
      <c r="D120" s="4"/>
    </row>
    <row r="121" spans="2:4">
      <c r="B121" s="4"/>
      <c r="C121" s="4"/>
      <c r="D121" s="4"/>
    </row>
    <row r="122" spans="2:4">
      <c r="B122" s="4"/>
      <c r="C122" s="4"/>
      <c r="D122" s="4"/>
    </row>
    <row r="123" spans="2:4">
      <c r="B123" s="4"/>
      <c r="C123" s="4"/>
      <c r="D123" s="4"/>
    </row>
    <row r="124" spans="2:4">
      <c r="B124" s="4"/>
      <c r="C124" s="4"/>
      <c r="D124" s="4"/>
    </row>
    <row r="125" spans="2:4">
      <c r="B125" s="4"/>
      <c r="C125" s="4"/>
      <c r="D125" s="4"/>
    </row>
    <row r="126" spans="2:4">
      <c r="B126" s="4"/>
      <c r="C126" s="4"/>
      <c r="D126" s="4"/>
    </row>
    <row r="127" spans="2:4">
      <c r="B127" s="4"/>
      <c r="C127" s="4"/>
      <c r="D127" s="4"/>
    </row>
    <row r="128" spans="2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54" spans="2:4">
      <c r="B154" s="4"/>
      <c r="C154" s="4"/>
      <c r="D154" s="4"/>
    </row>
    <row r="155" spans="2:4">
      <c r="B155" s="4"/>
      <c r="C155" s="4"/>
      <c r="D155" s="4"/>
    </row>
    <row r="156" spans="2:4">
      <c r="B156" s="4"/>
      <c r="C156" s="4"/>
      <c r="D156" s="4"/>
    </row>
    <row r="157" spans="2:4">
      <c r="B157" s="4"/>
      <c r="C157" s="4"/>
      <c r="D157" s="4"/>
    </row>
    <row r="158" spans="2:4">
      <c r="B158" s="4"/>
      <c r="C158" s="4"/>
      <c r="D158" s="4"/>
    </row>
    <row r="159" spans="2:4">
      <c r="B159" s="4"/>
      <c r="C159" s="4"/>
      <c r="D159" s="4"/>
    </row>
    <row r="160" spans="2:4">
      <c r="B160" s="4"/>
      <c r="C160" s="4"/>
      <c r="D160" s="4"/>
    </row>
    <row r="161" spans="2:4">
      <c r="B161" s="4"/>
      <c r="C161" s="4"/>
      <c r="D161" s="4"/>
    </row>
    <row r="162" spans="2:4">
      <c r="B162" s="4"/>
      <c r="C162" s="4"/>
      <c r="D162" s="4"/>
    </row>
    <row r="163" spans="2:4">
      <c r="B163" s="4"/>
      <c r="C163" s="4"/>
      <c r="D163" s="4"/>
    </row>
    <row r="164" spans="2:4">
      <c r="B164" s="4"/>
      <c r="C164" s="4"/>
      <c r="D164" s="4"/>
    </row>
    <row r="165" spans="2:4">
      <c r="B165" s="4"/>
      <c r="C165" s="4"/>
      <c r="D165" s="4"/>
    </row>
    <row r="166" spans="2:4">
      <c r="B166" s="4"/>
      <c r="C166" s="4"/>
      <c r="D166" s="4"/>
    </row>
    <row r="167" spans="2:4">
      <c r="B167" s="4"/>
      <c r="C167" s="4"/>
      <c r="D167" s="4"/>
    </row>
    <row r="168" spans="2:4">
      <c r="B168" s="4"/>
      <c r="C168" s="4"/>
      <c r="D168" s="4"/>
    </row>
    <row r="169" spans="2:4">
      <c r="B169" s="4"/>
      <c r="C169" s="4"/>
      <c r="D169" s="4"/>
    </row>
    <row r="170" spans="2:4">
      <c r="B170" s="4"/>
      <c r="C170" s="4"/>
      <c r="D170" s="4"/>
    </row>
    <row r="171" spans="2:4">
      <c r="B171" s="4"/>
      <c r="C171" s="4"/>
      <c r="D171" s="4"/>
    </row>
    <row r="172" spans="2:4">
      <c r="B172" s="4"/>
      <c r="C172" s="4"/>
      <c r="D172" s="4"/>
    </row>
    <row r="173" spans="2:4">
      <c r="B173" s="4"/>
      <c r="C173" s="4"/>
      <c r="D173" s="4"/>
    </row>
    <row r="174" spans="2:4">
      <c r="B174" s="4"/>
      <c r="C174" s="4"/>
      <c r="D174" s="4"/>
    </row>
    <row r="175" spans="2:4">
      <c r="B175" s="4"/>
      <c r="C175" s="4"/>
      <c r="D175" s="4"/>
    </row>
    <row r="176" spans="2:4">
      <c r="B176" s="4"/>
      <c r="C176" s="4"/>
      <c r="D176" s="4"/>
    </row>
    <row r="177" spans="2:4">
      <c r="B177" s="4"/>
      <c r="C177" s="4"/>
      <c r="D177" s="4"/>
    </row>
    <row r="178" spans="2:4">
      <c r="B178" s="4"/>
      <c r="C178" s="4"/>
      <c r="D178" s="4"/>
    </row>
    <row r="179" spans="2:4">
      <c r="B179" s="4"/>
      <c r="C179" s="4"/>
      <c r="D179" s="4"/>
    </row>
    <row r="180" spans="2:4">
      <c r="B180" s="4"/>
      <c r="C180" s="4"/>
      <c r="D180" s="4"/>
    </row>
    <row r="181" spans="2:4">
      <c r="B181" s="4"/>
      <c r="C181" s="4"/>
      <c r="D181" s="4"/>
    </row>
    <row r="182" spans="2:4">
      <c r="B182" s="4"/>
      <c r="C182" s="4"/>
      <c r="D182" s="4"/>
    </row>
    <row r="183" spans="2:4">
      <c r="B183" s="4"/>
      <c r="C183" s="4"/>
      <c r="D183" s="4"/>
    </row>
    <row r="184" spans="2:4">
      <c r="B184" s="4"/>
      <c r="C184" s="4"/>
      <c r="D184" s="4"/>
    </row>
    <row r="185" spans="2:4">
      <c r="B185" s="4"/>
      <c r="C185" s="4"/>
      <c r="D185" s="4"/>
    </row>
    <row r="186" spans="2:4">
      <c r="B186" s="4"/>
      <c r="C186" s="4"/>
      <c r="D186" s="4"/>
    </row>
    <row r="187" spans="2:4">
      <c r="B187" s="4"/>
      <c r="C187" s="4"/>
      <c r="D187" s="4"/>
    </row>
    <row r="188" spans="2:4">
      <c r="B188" s="4"/>
      <c r="C188" s="4"/>
      <c r="D188" s="4"/>
    </row>
    <row r="189" spans="2:4">
      <c r="B189" s="4"/>
      <c r="C189" s="4"/>
      <c r="D189" s="4"/>
    </row>
    <row r="190" spans="2:4">
      <c r="B190" s="4"/>
      <c r="C190" s="4"/>
      <c r="D190" s="4"/>
    </row>
    <row r="191" spans="2:4">
      <c r="B191" s="4"/>
      <c r="C191" s="4"/>
      <c r="D191" s="4"/>
    </row>
    <row r="192" spans="2:4">
      <c r="B192" s="4"/>
      <c r="C192" s="4"/>
      <c r="D192" s="4"/>
    </row>
    <row r="193" spans="2:4">
      <c r="B193" s="4"/>
      <c r="C193" s="4"/>
      <c r="D193" s="4"/>
    </row>
    <row r="194" spans="2:4">
      <c r="B194" s="4"/>
      <c r="C194" s="4"/>
      <c r="D194" s="4"/>
    </row>
    <row r="195" spans="2:4">
      <c r="B195" s="4"/>
      <c r="C195" s="4"/>
      <c r="D195" s="4"/>
    </row>
    <row r="196" spans="2:4">
      <c r="B196" s="4"/>
      <c r="C196" s="4"/>
      <c r="D196" s="4"/>
    </row>
    <row r="197" spans="2:4">
      <c r="B197" s="4"/>
      <c r="C197" s="4"/>
      <c r="D197" s="4"/>
    </row>
    <row r="198" spans="2:4">
      <c r="B198" s="4"/>
      <c r="C198" s="4"/>
      <c r="D198" s="4"/>
    </row>
    <row r="199" spans="2:4">
      <c r="B199" s="4"/>
      <c r="C199" s="4"/>
      <c r="D199" s="4"/>
    </row>
    <row r="200" spans="2:4">
      <c r="B200" s="4"/>
      <c r="C200" s="4"/>
      <c r="D200" s="4"/>
    </row>
    <row r="201" spans="2:4">
      <c r="B201" s="4"/>
      <c r="C201" s="4"/>
      <c r="D201" s="4"/>
    </row>
    <row r="202" spans="2:4">
      <c r="B202" s="4"/>
      <c r="C202" s="4"/>
      <c r="D202" s="4"/>
    </row>
    <row r="203" spans="2:4">
      <c r="B203" s="4"/>
      <c r="C203" s="4"/>
      <c r="D203" s="4"/>
    </row>
    <row r="204" spans="2:4">
      <c r="B204" s="4"/>
      <c r="C204" s="4"/>
      <c r="D204" s="4"/>
    </row>
    <row r="205" spans="2:4">
      <c r="B205" s="4"/>
      <c r="C205" s="4"/>
      <c r="D205" s="4"/>
    </row>
    <row r="206" spans="2:4">
      <c r="B206" s="4"/>
      <c r="C206" s="4"/>
      <c r="D206" s="4"/>
    </row>
    <row r="207" spans="2:4">
      <c r="B207" s="4"/>
      <c r="C207" s="4"/>
      <c r="D207" s="4"/>
    </row>
    <row r="208" spans="2:4">
      <c r="B208" s="4"/>
      <c r="C208" s="4"/>
      <c r="D208" s="4"/>
    </row>
    <row r="209" spans="2:4">
      <c r="B209" s="4"/>
      <c r="C209" s="4"/>
      <c r="D209" s="4"/>
    </row>
    <row r="210" spans="2:4">
      <c r="B210" s="4"/>
      <c r="C210" s="4"/>
      <c r="D210" s="4"/>
    </row>
    <row r="211" spans="2:4">
      <c r="B211" s="4"/>
      <c r="C211" s="4"/>
      <c r="D211" s="4"/>
    </row>
    <row r="212" spans="2:4">
      <c r="B212" s="4"/>
      <c r="C212" s="4"/>
      <c r="D212" s="4"/>
    </row>
    <row r="213" spans="2:4">
      <c r="B213" s="4"/>
      <c r="C213" s="4"/>
      <c r="D213" s="4"/>
    </row>
    <row r="214" spans="2:4">
      <c r="B214" s="4"/>
      <c r="C214" s="4"/>
      <c r="D214" s="4"/>
    </row>
    <row r="215" spans="2:4">
      <c r="B215" s="4"/>
      <c r="C215" s="4"/>
      <c r="D215" s="4"/>
    </row>
    <row r="216" spans="2:4">
      <c r="B216" s="4"/>
      <c r="C216" s="4"/>
      <c r="D216" s="4"/>
    </row>
    <row r="217" spans="2:4">
      <c r="B217" s="4"/>
      <c r="C217" s="4"/>
      <c r="D217" s="4"/>
    </row>
    <row r="218" spans="2:4">
      <c r="B218" s="4"/>
      <c r="C218" s="4"/>
      <c r="D218" s="4"/>
    </row>
    <row r="219" spans="2:4">
      <c r="B219" s="4"/>
      <c r="C219" s="4"/>
      <c r="D219" s="4"/>
    </row>
    <row r="220" spans="2:4">
      <c r="B220" s="4"/>
      <c r="C220" s="4"/>
      <c r="D220" s="4"/>
    </row>
    <row r="221" spans="2:4">
      <c r="B221" s="4"/>
      <c r="C221" s="4"/>
      <c r="D221" s="4"/>
    </row>
    <row r="222" spans="2:4">
      <c r="B222" s="4"/>
      <c r="C222" s="4"/>
      <c r="D222" s="4"/>
    </row>
    <row r="223" spans="2:4">
      <c r="B223" s="4"/>
      <c r="C223" s="4"/>
      <c r="D223" s="4"/>
    </row>
    <row r="224" spans="2:4">
      <c r="B224" s="4"/>
      <c r="C224" s="4"/>
      <c r="D224" s="4"/>
    </row>
    <row r="225" spans="2:4">
      <c r="B225" s="4"/>
      <c r="C225" s="4"/>
      <c r="D225" s="4"/>
    </row>
    <row r="226" spans="2:4">
      <c r="B226" s="4"/>
      <c r="C226" s="4"/>
      <c r="D226" s="4"/>
    </row>
    <row r="227" spans="2:4">
      <c r="B227" s="4"/>
      <c r="C227" s="4"/>
      <c r="D227" s="4"/>
    </row>
    <row r="228" spans="2:4">
      <c r="B228" s="4"/>
      <c r="C228" s="4"/>
      <c r="D228" s="4"/>
    </row>
    <row r="229" spans="2:4">
      <c r="B229" s="4"/>
      <c r="C229" s="4"/>
      <c r="D229" s="4"/>
    </row>
    <row r="230" spans="2:4">
      <c r="B230" s="4"/>
      <c r="C230" s="4"/>
      <c r="D230" s="4"/>
    </row>
    <row r="231" spans="2:4">
      <c r="B231" s="4"/>
      <c r="C231" s="4"/>
      <c r="D231" s="4"/>
    </row>
    <row r="232" spans="2:4">
      <c r="B232" s="4"/>
      <c r="C232" s="4"/>
      <c r="D232" s="4"/>
    </row>
    <row r="233" spans="2:4">
      <c r="B233" s="4"/>
      <c r="C233" s="4"/>
      <c r="D233" s="4"/>
    </row>
    <row r="234" spans="2:4">
      <c r="B234" s="4"/>
      <c r="C234" s="4"/>
      <c r="D234" s="4"/>
    </row>
    <row r="235" spans="2:4">
      <c r="B235" s="4"/>
      <c r="C235" s="4"/>
      <c r="D235" s="4"/>
    </row>
    <row r="236" spans="2:4">
      <c r="B236" s="4"/>
      <c r="C236" s="4"/>
      <c r="D236" s="4"/>
    </row>
    <row r="237" spans="2:4">
      <c r="B237" s="4"/>
      <c r="C237" s="4"/>
      <c r="D237" s="4"/>
    </row>
    <row r="238" spans="2:4">
      <c r="B238" s="4"/>
      <c r="C238" s="4"/>
      <c r="D238" s="4"/>
    </row>
    <row r="239" spans="2:4">
      <c r="B239" s="4"/>
      <c r="C239" s="4"/>
      <c r="D239" s="4"/>
    </row>
    <row r="240" spans="2:4">
      <c r="B240" s="4"/>
      <c r="C240" s="4"/>
      <c r="D240" s="4"/>
    </row>
    <row r="241" spans="2:4">
      <c r="B241" s="4"/>
      <c r="C241" s="4"/>
      <c r="D241" s="4"/>
    </row>
    <row r="242" spans="2:4">
      <c r="B242" s="4"/>
      <c r="C242" s="4"/>
      <c r="D242" s="4"/>
    </row>
    <row r="243" spans="2:4">
      <c r="B243" s="4"/>
      <c r="C243" s="4"/>
      <c r="D243" s="4"/>
    </row>
    <row r="244" spans="2:4">
      <c r="B244" s="4"/>
      <c r="C244" s="4"/>
      <c r="D244" s="4"/>
    </row>
    <row r="245" spans="2:4">
      <c r="B245" s="4"/>
      <c r="C245" s="4"/>
      <c r="D245" s="4"/>
    </row>
    <row r="246" spans="2:4">
      <c r="B246" s="4"/>
      <c r="C246" s="4"/>
      <c r="D246" s="4"/>
    </row>
    <row r="247" spans="2:4">
      <c r="B247" s="4"/>
      <c r="C247" s="4"/>
      <c r="D247" s="4"/>
    </row>
    <row r="248" spans="2:4">
      <c r="B248" s="4"/>
      <c r="C248" s="4"/>
      <c r="D248" s="4"/>
    </row>
    <row r="249" spans="2:4">
      <c r="B249" s="4"/>
      <c r="C249" s="4"/>
      <c r="D249" s="4"/>
    </row>
    <row r="250" spans="2:4">
      <c r="B250" s="4"/>
      <c r="C250" s="4"/>
      <c r="D250" s="4"/>
    </row>
    <row r="251" spans="2:4">
      <c r="B251" s="4"/>
      <c r="C251" s="4"/>
      <c r="D251" s="4"/>
    </row>
    <row r="252" spans="2:4">
      <c r="B252" s="4"/>
      <c r="C252" s="4"/>
      <c r="D252" s="4"/>
    </row>
    <row r="253" spans="2:4">
      <c r="B253" s="4"/>
      <c r="C253" s="4"/>
      <c r="D253" s="4"/>
    </row>
    <row r="254" spans="2:4">
      <c r="B254" s="4"/>
      <c r="C254" s="4"/>
      <c r="D254" s="4"/>
    </row>
    <row r="255" spans="2:4">
      <c r="B255" s="4"/>
      <c r="C255" s="4"/>
      <c r="D255" s="4"/>
    </row>
    <row r="256" spans="2:4">
      <c r="B256" s="4"/>
      <c r="C256" s="4"/>
      <c r="D256" s="4"/>
    </row>
    <row r="257" spans="2:4">
      <c r="B257" s="4"/>
      <c r="C257" s="4"/>
      <c r="D257" s="4"/>
    </row>
    <row r="258" spans="2:4">
      <c r="B258" s="4"/>
      <c r="C258" s="4"/>
      <c r="D258" s="4"/>
    </row>
    <row r="259" spans="2:4">
      <c r="B259" s="4"/>
      <c r="C259" s="4"/>
      <c r="D259" s="4"/>
    </row>
    <row r="260" spans="2:4">
      <c r="B260" s="4"/>
      <c r="C260" s="4"/>
      <c r="D260" s="4"/>
    </row>
    <row r="261" spans="2:4">
      <c r="B261" s="4"/>
      <c r="C261" s="4"/>
      <c r="D261" s="4"/>
    </row>
    <row r="262" spans="2:4">
      <c r="B262" s="4"/>
      <c r="C262" s="4"/>
      <c r="D262" s="4"/>
    </row>
    <row r="263" spans="2:4">
      <c r="B263" s="4"/>
      <c r="C263" s="4"/>
      <c r="D263" s="4"/>
    </row>
    <row r="264" spans="2:4">
      <c r="B264" s="4"/>
      <c r="C264" s="4"/>
      <c r="D264" s="4"/>
    </row>
    <row r="265" spans="2:4">
      <c r="B265" s="4"/>
      <c r="C265" s="4"/>
      <c r="D265" s="4"/>
    </row>
    <row r="266" spans="2:4">
      <c r="B266" s="4"/>
      <c r="C266" s="4"/>
      <c r="D266" s="4"/>
    </row>
    <row r="267" spans="2:4">
      <c r="B267" s="4"/>
      <c r="C267" s="4"/>
      <c r="D267" s="4"/>
    </row>
    <row r="268" spans="2:4">
      <c r="B268" s="4"/>
      <c r="C268" s="4"/>
      <c r="D268" s="4"/>
    </row>
    <row r="269" spans="2:4">
      <c r="B269" s="4"/>
      <c r="C269" s="4"/>
      <c r="D269" s="4"/>
    </row>
    <row r="270" spans="2:4">
      <c r="B270" s="4"/>
      <c r="C270" s="4"/>
      <c r="D270" s="4"/>
    </row>
    <row r="271" spans="2:4">
      <c r="B271" s="4"/>
      <c r="C271" s="4"/>
      <c r="D271" s="4"/>
    </row>
    <row r="272" spans="2:4">
      <c r="B272" s="4"/>
      <c r="C272" s="4"/>
      <c r="D272" s="4"/>
    </row>
    <row r="273" spans="2:4">
      <c r="B273" s="4"/>
      <c r="C273" s="4"/>
      <c r="D273" s="4"/>
    </row>
    <row r="274" spans="2:4">
      <c r="B274" s="4"/>
      <c r="C274" s="4"/>
      <c r="D274" s="4"/>
    </row>
    <row r="275" spans="2:4">
      <c r="B275" s="4"/>
      <c r="C275" s="4"/>
      <c r="D275" s="4"/>
    </row>
    <row r="276" spans="2:4">
      <c r="B276" s="4"/>
      <c r="C276" s="4"/>
      <c r="D276" s="4"/>
    </row>
    <row r="277" spans="2:4">
      <c r="B277" s="4"/>
      <c r="C277" s="4"/>
      <c r="D277" s="4"/>
    </row>
    <row r="278" spans="2:4">
      <c r="B278" s="4"/>
      <c r="C278" s="4"/>
      <c r="D278" s="4"/>
    </row>
    <row r="279" spans="2:4">
      <c r="B279" s="4"/>
      <c r="C279" s="4"/>
      <c r="D279" s="4"/>
    </row>
    <row r="280" spans="2:4">
      <c r="B280" s="4"/>
      <c r="C280" s="4"/>
      <c r="D280" s="4"/>
    </row>
    <row r="281" spans="2:4">
      <c r="B281" s="4"/>
      <c r="C281" s="4"/>
      <c r="D281" s="4"/>
    </row>
    <row r="282" spans="2:4">
      <c r="B282" s="4"/>
      <c r="C282" s="4"/>
      <c r="D282" s="4"/>
    </row>
    <row r="283" spans="2:4">
      <c r="B283" s="4"/>
      <c r="C283" s="4"/>
      <c r="D283" s="4"/>
    </row>
    <row r="284" spans="2:4">
      <c r="B284" s="4"/>
      <c r="C284" s="4"/>
      <c r="D284" s="4"/>
    </row>
    <row r="285" spans="2:4">
      <c r="B285" s="4"/>
      <c r="C285" s="4"/>
      <c r="D285" s="4"/>
    </row>
    <row r="286" spans="2:4">
      <c r="B286" s="4"/>
      <c r="C286" s="4"/>
      <c r="D286" s="4"/>
    </row>
    <row r="287" spans="2:4">
      <c r="B287" s="4"/>
      <c r="C287" s="4"/>
      <c r="D287" s="4"/>
    </row>
    <row r="288" spans="2:4">
      <c r="B288" s="4"/>
      <c r="C288" s="4"/>
      <c r="D288" s="4"/>
    </row>
    <row r="289" spans="2:4">
      <c r="B289" s="4"/>
      <c r="C289" s="4"/>
      <c r="D289" s="4"/>
    </row>
    <row r="290" spans="2:4">
      <c r="B290" s="4"/>
      <c r="C290" s="4"/>
      <c r="D290" s="4"/>
    </row>
    <row r="291" spans="2:4">
      <c r="B291" s="4"/>
      <c r="C291" s="4"/>
      <c r="D291" s="4"/>
    </row>
    <row r="292" spans="2:4">
      <c r="B292" s="4"/>
      <c r="C292" s="4"/>
      <c r="D292" s="4"/>
    </row>
    <row r="293" spans="2:4">
      <c r="B293" s="4"/>
      <c r="C293" s="4"/>
      <c r="D293" s="4"/>
    </row>
    <row r="294" spans="2:4">
      <c r="B294" s="4"/>
      <c r="C294" s="4"/>
      <c r="D294" s="4"/>
    </row>
    <row r="295" spans="2:4">
      <c r="B295" s="4"/>
      <c r="C295" s="4"/>
      <c r="D295" s="4"/>
    </row>
    <row r="296" spans="2:4">
      <c r="B296" s="4"/>
      <c r="C296" s="4"/>
      <c r="D296" s="4"/>
    </row>
    <row r="297" spans="2:4">
      <c r="B297" s="4"/>
      <c r="C297" s="4"/>
      <c r="D297" s="4"/>
    </row>
    <row r="298" spans="2:4">
      <c r="B298" s="4"/>
      <c r="C298" s="4"/>
      <c r="D298" s="4"/>
    </row>
    <row r="299" spans="2:4">
      <c r="B299" s="4"/>
      <c r="C299" s="4"/>
      <c r="D299" s="4"/>
    </row>
    <row r="300" spans="2:4">
      <c r="B300" s="4"/>
      <c r="C300" s="4"/>
      <c r="D300" s="4"/>
    </row>
    <row r="301" spans="2:4">
      <c r="B301" s="4"/>
      <c r="C301" s="4"/>
      <c r="D301" s="4"/>
    </row>
    <row r="302" spans="2:4">
      <c r="B302" s="4"/>
      <c r="C302" s="4"/>
      <c r="D302" s="4"/>
    </row>
    <row r="303" spans="2:4">
      <c r="B303" s="4"/>
      <c r="C303" s="4"/>
      <c r="D303" s="4"/>
    </row>
    <row r="304" spans="2:4">
      <c r="B304" s="4"/>
      <c r="C304" s="4"/>
      <c r="D304" s="4"/>
    </row>
    <row r="305" spans="2:4">
      <c r="B305" s="4"/>
      <c r="C305" s="4"/>
      <c r="D305" s="4"/>
    </row>
    <row r="306" spans="2:4">
      <c r="B306" s="4"/>
      <c r="C306" s="4"/>
      <c r="D306" s="4"/>
    </row>
    <row r="307" spans="2:4">
      <c r="B307" s="4"/>
      <c r="C307" s="4"/>
      <c r="D307" s="4"/>
    </row>
    <row r="308" spans="2:4">
      <c r="B308" s="4"/>
      <c r="C308" s="4"/>
      <c r="D308" s="4"/>
    </row>
    <row r="309" spans="2:4">
      <c r="B309" s="4"/>
      <c r="C309" s="4"/>
      <c r="D309" s="4"/>
    </row>
    <row r="310" spans="2:4">
      <c r="B310" s="4"/>
      <c r="C310" s="4"/>
      <c r="D310" s="4"/>
    </row>
    <row r="311" spans="2:4">
      <c r="B311" s="4"/>
      <c r="C311" s="4"/>
      <c r="D311" s="4"/>
    </row>
    <row r="312" spans="2:4">
      <c r="B312" s="4"/>
      <c r="C312" s="4"/>
      <c r="D312" s="4"/>
    </row>
    <row r="313" spans="2:4">
      <c r="B313" s="4"/>
      <c r="C313" s="4"/>
      <c r="D313" s="4"/>
    </row>
    <row r="314" spans="2:4">
      <c r="B314" s="4"/>
      <c r="C314" s="4"/>
      <c r="D314" s="4"/>
    </row>
    <row r="315" spans="2:4">
      <c r="B315" s="4"/>
      <c r="C315" s="4"/>
      <c r="D315" s="4"/>
    </row>
    <row r="316" spans="2:4">
      <c r="B316" s="4"/>
      <c r="C316" s="4"/>
      <c r="D316" s="4"/>
    </row>
    <row r="317" spans="2:4">
      <c r="B317" s="4"/>
      <c r="C317" s="4"/>
      <c r="D317" s="4"/>
    </row>
    <row r="318" spans="2:4">
      <c r="B318" s="4"/>
      <c r="C318" s="4"/>
      <c r="D318" s="4"/>
    </row>
    <row r="319" spans="2:4">
      <c r="B319" s="4"/>
      <c r="C319" s="4"/>
      <c r="D319" s="4"/>
    </row>
    <row r="320" spans="2:4">
      <c r="B320" s="4"/>
      <c r="C320" s="4"/>
      <c r="D320" s="4"/>
    </row>
    <row r="321" spans="2:4">
      <c r="B321" s="4"/>
      <c r="C321" s="4"/>
      <c r="D321" s="4"/>
    </row>
    <row r="322" spans="2:4">
      <c r="B322" s="4"/>
      <c r="C322" s="4"/>
      <c r="D322" s="4"/>
    </row>
    <row r="323" spans="2:4">
      <c r="B323" s="4"/>
      <c r="C323" s="4"/>
      <c r="D323" s="4"/>
    </row>
    <row r="324" spans="2:4">
      <c r="B324" s="4"/>
      <c r="C324" s="4"/>
      <c r="D324" s="4"/>
    </row>
    <row r="325" spans="2:4">
      <c r="B325" s="4"/>
      <c r="C325" s="4"/>
      <c r="D325" s="4"/>
    </row>
    <row r="326" spans="2:4">
      <c r="B326" s="4"/>
      <c r="C326" s="4"/>
      <c r="D326" s="4"/>
    </row>
    <row r="327" spans="2:4">
      <c r="B327" s="4"/>
      <c r="C327" s="4"/>
      <c r="D327" s="4"/>
    </row>
    <row r="328" spans="2:4">
      <c r="B328" s="4"/>
      <c r="C328" s="4"/>
      <c r="D328" s="4"/>
    </row>
    <row r="329" spans="2:4">
      <c r="B329" s="4"/>
      <c r="C329" s="4"/>
      <c r="D329" s="4"/>
    </row>
    <row r="330" spans="2:4">
      <c r="B330" s="4"/>
      <c r="C330" s="4"/>
      <c r="D330" s="4"/>
    </row>
    <row r="331" spans="2:4">
      <c r="B331" s="4"/>
      <c r="C331" s="4"/>
      <c r="D331" s="4"/>
    </row>
    <row r="332" spans="2:4">
      <c r="B332" s="4"/>
      <c r="C332" s="4"/>
      <c r="D332" s="4"/>
    </row>
    <row r="333" spans="2:4">
      <c r="B333" s="4"/>
      <c r="C333" s="4"/>
      <c r="D333" s="4"/>
    </row>
    <row r="334" spans="2:4">
      <c r="B334" s="4"/>
      <c r="C334" s="4"/>
      <c r="D334" s="4"/>
    </row>
    <row r="335" spans="2:4">
      <c r="B335" s="4"/>
      <c r="C335" s="4"/>
      <c r="D335" s="4"/>
    </row>
    <row r="336" spans="2:4">
      <c r="B336" s="4"/>
      <c r="C336" s="4"/>
      <c r="D336" s="4"/>
    </row>
    <row r="337" spans="2:4">
      <c r="B337" s="4"/>
      <c r="C337" s="4"/>
      <c r="D337" s="4"/>
    </row>
    <row r="338" spans="2:4">
      <c r="B338" s="4"/>
      <c r="C338" s="4"/>
      <c r="D338" s="4"/>
    </row>
    <row r="339" spans="2:4">
      <c r="B339" s="4"/>
      <c r="C339" s="4"/>
      <c r="D339" s="4"/>
    </row>
    <row r="340" spans="2:4">
      <c r="B340" s="4"/>
      <c r="C340" s="4"/>
      <c r="D340" s="4"/>
    </row>
    <row r="341" spans="2:4">
      <c r="B341" s="4"/>
      <c r="C341" s="4"/>
      <c r="D341" s="4"/>
    </row>
    <row r="342" spans="2:4">
      <c r="B342" s="4"/>
      <c r="C342" s="4"/>
      <c r="D342" s="4"/>
    </row>
    <row r="343" spans="2:4">
      <c r="B343" s="4"/>
      <c r="C343" s="4"/>
      <c r="D343" s="4"/>
    </row>
    <row r="344" spans="2:4">
      <c r="B344" s="4"/>
      <c r="C344" s="4"/>
      <c r="D344" s="4"/>
    </row>
    <row r="345" spans="2:4">
      <c r="B345" s="4"/>
      <c r="C345" s="4"/>
      <c r="D345" s="4"/>
    </row>
    <row r="346" spans="2:4">
      <c r="B346" s="4"/>
      <c r="C346" s="4"/>
      <c r="D346" s="4"/>
    </row>
    <row r="347" spans="2:4">
      <c r="B347" s="4"/>
      <c r="C347" s="4"/>
      <c r="D347" s="4"/>
    </row>
    <row r="348" spans="2:4">
      <c r="B348" s="4"/>
      <c r="C348" s="4"/>
      <c r="D348" s="4"/>
    </row>
    <row r="349" spans="2:4">
      <c r="B349" s="4"/>
      <c r="C349" s="4"/>
      <c r="D349" s="4"/>
    </row>
    <row r="350" spans="2:4">
      <c r="B350" s="4"/>
      <c r="C350" s="4"/>
      <c r="D350" s="4"/>
    </row>
    <row r="351" spans="2:4">
      <c r="B351" s="4"/>
      <c r="C351" s="4"/>
      <c r="D351" s="4"/>
    </row>
    <row r="352" spans="2:4">
      <c r="B352" s="4"/>
      <c r="C352" s="4"/>
      <c r="D352" s="4"/>
    </row>
    <row r="353" spans="2:4">
      <c r="B353" s="4"/>
      <c r="C353" s="4"/>
      <c r="D353" s="4"/>
    </row>
    <row r="354" spans="2:4">
      <c r="B354" s="4"/>
      <c r="C354" s="4"/>
      <c r="D354" s="4"/>
    </row>
    <row r="355" spans="2:4">
      <c r="B355" s="4"/>
      <c r="C355" s="4"/>
      <c r="D355" s="4"/>
    </row>
    <row r="356" spans="2:4">
      <c r="B356" s="4"/>
      <c r="C356" s="4"/>
      <c r="D356" s="4"/>
    </row>
    <row r="357" spans="2:4">
      <c r="B357" s="4"/>
      <c r="C357" s="4"/>
      <c r="D357" s="4"/>
    </row>
    <row r="358" spans="2:4">
      <c r="B358" s="4"/>
      <c r="C358" s="4"/>
      <c r="D358" s="4"/>
    </row>
    <row r="359" spans="2:4">
      <c r="B359" s="4"/>
      <c r="C359" s="4"/>
      <c r="D359" s="4"/>
    </row>
    <row r="360" spans="2:4">
      <c r="B360" s="4"/>
      <c r="C360" s="4"/>
      <c r="D360" s="4"/>
    </row>
    <row r="361" spans="2:4">
      <c r="B361" s="4"/>
      <c r="C361" s="4"/>
      <c r="D361" s="4"/>
    </row>
    <row r="362" spans="2:4">
      <c r="B362" s="4"/>
      <c r="C362" s="4"/>
      <c r="D362" s="4"/>
    </row>
    <row r="363" spans="2:4">
      <c r="B363" s="4"/>
      <c r="C363" s="4"/>
      <c r="D363" s="4"/>
    </row>
    <row r="364" spans="2:4">
      <c r="B364" s="4"/>
      <c r="C364" s="4"/>
      <c r="D364" s="4"/>
    </row>
    <row r="365" spans="2:4">
      <c r="B365" s="4"/>
      <c r="C365" s="4"/>
      <c r="D365" s="4"/>
    </row>
    <row r="366" spans="2:4">
      <c r="B366" s="4"/>
      <c r="C366" s="4"/>
      <c r="D366" s="4"/>
    </row>
    <row r="367" spans="2:4">
      <c r="B367" s="4"/>
      <c r="C367" s="4"/>
      <c r="D367" s="4"/>
    </row>
    <row r="368" spans="2:4">
      <c r="B368" s="4"/>
      <c r="C368" s="4"/>
      <c r="D368" s="4"/>
    </row>
    <row r="369" spans="2:4">
      <c r="B369" s="4"/>
      <c r="C369" s="4"/>
      <c r="D369" s="4"/>
    </row>
    <row r="370" spans="2:4">
      <c r="B370" s="4"/>
      <c r="C370" s="4"/>
      <c r="D370" s="4"/>
    </row>
    <row r="371" spans="2:4">
      <c r="B371" s="4"/>
      <c r="C371" s="4"/>
      <c r="D371" s="4"/>
    </row>
    <row r="372" spans="2:4">
      <c r="B372" s="4"/>
      <c r="C372" s="4"/>
      <c r="D372" s="4"/>
    </row>
    <row r="373" spans="2:4">
      <c r="B373" s="4"/>
      <c r="C373" s="4"/>
      <c r="D373" s="4"/>
    </row>
    <row r="374" spans="2:4">
      <c r="B374" s="4"/>
      <c r="C374" s="4"/>
      <c r="D374" s="4"/>
    </row>
    <row r="375" spans="2:4">
      <c r="B375" s="4"/>
      <c r="C375" s="4"/>
      <c r="D375" s="4"/>
    </row>
    <row r="376" spans="2:4">
      <c r="B376" s="4"/>
      <c r="C376" s="4"/>
      <c r="D376" s="4"/>
    </row>
    <row r="377" spans="2:4">
      <c r="B377" s="4"/>
      <c r="C377" s="4"/>
      <c r="D377" s="4"/>
    </row>
    <row r="378" spans="2:4">
      <c r="B378" s="4"/>
      <c r="C378" s="4"/>
      <c r="D378" s="4"/>
    </row>
    <row r="379" spans="2:4">
      <c r="B379" s="4"/>
      <c r="C379" s="4"/>
      <c r="D379" s="4"/>
    </row>
    <row r="380" spans="2:4">
      <c r="B380" s="4"/>
      <c r="C380" s="4"/>
      <c r="D380" s="4"/>
    </row>
    <row r="381" spans="2:4">
      <c r="B381" s="4"/>
      <c r="C381" s="4"/>
      <c r="D381" s="4"/>
    </row>
    <row r="382" spans="2:4">
      <c r="B382" s="4"/>
      <c r="C382" s="4"/>
      <c r="D382" s="4"/>
    </row>
    <row r="383" spans="2:4">
      <c r="B383" s="4"/>
      <c r="C383" s="4"/>
      <c r="D383" s="4"/>
    </row>
    <row r="384" spans="2:4">
      <c r="B384" s="4"/>
      <c r="C384" s="4"/>
      <c r="D384" s="4"/>
    </row>
    <row r="385" spans="2:4">
      <c r="B385" s="4"/>
      <c r="C385" s="4"/>
      <c r="D385" s="4"/>
    </row>
    <row r="386" spans="2:4">
      <c r="B386" s="4"/>
      <c r="C386" s="4"/>
      <c r="D386" s="4"/>
    </row>
    <row r="387" spans="2:4">
      <c r="B387" s="4"/>
      <c r="C387" s="4"/>
      <c r="D387" s="4"/>
    </row>
    <row r="388" spans="2:4">
      <c r="B388" s="4"/>
      <c r="C388" s="4"/>
      <c r="D388" s="4"/>
    </row>
    <row r="389" spans="2:4">
      <c r="B389" s="4"/>
      <c r="C389" s="4"/>
      <c r="D389" s="4"/>
    </row>
    <row r="390" spans="2:4">
      <c r="B390" s="4"/>
      <c r="C390" s="4"/>
      <c r="D390" s="4"/>
    </row>
    <row r="391" spans="2:4">
      <c r="B391" s="4"/>
      <c r="C391" s="4"/>
      <c r="D391" s="4"/>
    </row>
    <row r="392" spans="2:4">
      <c r="B392" s="4"/>
      <c r="C392" s="4"/>
      <c r="D392" s="4"/>
    </row>
    <row r="393" spans="2:4">
      <c r="B393" s="4"/>
      <c r="C393" s="4"/>
      <c r="D393" s="4"/>
    </row>
    <row r="394" spans="2:4">
      <c r="B394" s="4"/>
      <c r="C394" s="4"/>
      <c r="D394" s="4"/>
    </row>
    <row r="395" spans="2:4">
      <c r="B395" s="4"/>
      <c r="C395" s="4"/>
      <c r="D395" s="4"/>
    </row>
    <row r="396" spans="2:4">
      <c r="B396" s="4"/>
      <c r="C396" s="4"/>
      <c r="D396" s="4"/>
    </row>
    <row r="397" spans="2:4">
      <c r="B397" s="4"/>
      <c r="C397" s="4"/>
      <c r="D397" s="4"/>
    </row>
    <row r="398" spans="2:4">
      <c r="B398" s="4"/>
      <c r="C398" s="4"/>
      <c r="D398" s="4"/>
    </row>
    <row r="399" spans="2:4">
      <c r="B399" s="4"/>
      <c r="C399" s="4"/>
      <c r="D399" s="4"/>
    </row>
    <row r="400" spans="2:4">
      <c r="B400" s="4"/>
      <c r="C400" s="4"/>
      <c r="D400" s="4"/>
    </row>
    <row r="401" spans="2:4">
      <c r="B401" s="4"/>
      <c r="C401" s="4"/>
      <c r="D401" s="4"/>
    </row>
    <row r="402" spans="2:4">
      <c r="B402" s="4"/>
      <c r="C402" s="4"/>
      <c r="D402" s="4"/>
    </row>
    <row r="403" spans="2:4">
      <c r="B403" s="4"/>
      <c r="C403" s="4"/>
      <c r="D403" s="4"/>
    </row>
    <row r="404" spans="2:4">
      <c r="B404" s="4"/>
      <c r="C404" s="4"/>
      <c r="D404" s="4"/>
    </row>
    <row r="405" spans="2:4">
      <c r="B405" s="4"/>
      <c r="C405" s="4"/>
      <c r="D405" s="4"/>
    </row>
    <row r="406" spans="2:4">
      <c r="B406" s="4"/>
      <c r="C406" s="4"/>
      <c r="D406" s="4"/>
    </row>
    <row r="407" spans="2:4">
      <c r="B407" s="4"/>
      <c r="C407" s="4"/>
      <c r="D407" s="4"/>
    </row>
    <row r="408" spans="2:4">
      <c r="B408" s="4"/>
      <c r="C408" s="4"/>
      <c r="D408" s="4"/>
    </row>
    <row r="409" spans="2:4">
      <c r="B409" s="4"/>
      <c r="C409" s="4"/>
      <c r="D409" s="4"/>
    </row>
    <row r="410" spans="2:4">
      <c r="B410" s="4"/>
      <c r="C410" s="4"/>
      <c r="D410" s="4"/>
    </row>
    <row r="411" spans="2:4">
      <c r="B411" s="4"/>
      <c r="C411" s="4"/>
      <c r="D411" s="4"/>
    </row>
    <row r="412" spans="2:4">
      <c r="B412" s="4"/>
      <c r="C412" s="4"/>
      <c r="D412" s="4"/>
    </row>
    <row r="413" spans="2:4">
      <c r="B413" s="4"/>
      <c r="C413" s="4"/>
      <c r="D413" s="4"/>
    </row>
    <row r="414" spans="2:4">
      <c r="B414" s="4"/>
      <c r="C414" s="4"/>
      <c r="D414" s="4"/>
    </row>
    <row r="415" spans="2:4">
      <c r="B415" s="4"/>
      <c r="C415" s="4"/>
      <c r="D415" s="4"/>
    </row>
    <row r="416" spans="2:4">
      <c r="B416" s="4"/>
      <c r="C416" s="4"/>
      <c r="D416" s="4"/>
    </row>
    <row r="417" spans="2:4">
      <c r="B417" s="4"/>
      <c r="C417" s="4"/>
      <c r="D417" s="4"/>
    </row>
    <row r="418" spans="2:4">
      <c r="B418" s="4"/>
      <c r="C418" s="4"/>
      <c r="D418" s="4"/>
    </row>
    <row r="419" spans="2:4">
      <c r="B419" s="4"/>
      <c r="C419" s="4"/>
      <c r="D419" s="4"/>
    </row>
    <row r="420" spans="2:4">
      <c r="B420" s="4"/>
      <c r="C420" s="4"/>
      <c r="D420" s="4"/>
    </row>
    <row r="421" spans="2:4">
      <c r="B421" s="4"/>
      <c r="C421" s="4"/>
      <c r="D421" s="4"/>
    </row>
    <row r="422" spans="2:4">
      <c r="B422" s="4"/>
      <c r="C422" s="4"/>
      <c r="D422" s="4"/>
    </row>
    <row r="423" spans="2:4">
      <c r="B423" s="4"/>
      <c r="C423" s="4"/>
      <c r="D423" s="4"/>
    </row>
    <row r="424" spans="2:4">
      <c r="B424" s="4"/>
      <c r="C424" s="4"/>
      <c r="D424" s="4"/>
    </row>
    <row r="425" spans="2:4">
      <c r="B425" s="4"/>
      <c r="C425" s="4"/>
      <c r="D425" s="4"/>
    </row>
    <row r="426" spans="2:4">
      <c r="B426" s="4"/>
      <c r="C426" s="4"/>
      <c r="D426" s="4"/>
    </row>
    <row r="427" spans="2:4">
      <c r="B427" s="4"/>
      <c r="C427" s="4"/>
      <c r="D427" s="4"/>
    </row>
    <row r="428" spans="2:4">
      <c r="B428" s="4"/>
      <c r="C428" s="4"/>
      <c r="D428" s="4"/>
    </row>
    <row r="429" spans="2:4">
      <c r="B429" s="4"/>
      <c r="C429" s="4"/>
      <c r="D429" s="4"/>
    </row>
    <row r="430" spans="2:4">
      <c r="B430" s="4"/>
      <c r="C430" s="4"/>
      <c r="D430" s="4"/>
    </row>
    <row r="431" spans="2:4">
      <c r="B431" s="4"/>
      <c r="C431" s="4"/>
      <c r="D431" s="4"/>
    </row>
    <row r="432" spans="2:4">
      <c r="B432" s="4"/>
      <c r="C432" s="4"/>
      <c r="D432" s="4"/>
    </row>
    <row r="433" spans="2:4">
      <c r="B433" s="4"/>
      <c r="C433" s="4"/>
      <c r="D433" s="4"/>
    </row>
    <row r="434" spans="2:4">
      <c r="B434" s="4"/>
      <c r="C434" s="4"/>
      <c r="D434" s="4"/>
    </row>
    <row r="435" spans="2:4">
      <c r="B435" s="4"/>
      <c r="C435" s="4"/>
      <c r="D435" s="4"/>
    </row>
    <row r="436" spans="2:4">
      <c r="B436" s="4"/>
      <c r="C436" s="4"/>
      <c r="D436" s="4"/>
    </row>
    <row r="437" spans="2:4">
      <c r="B437" s="4"/>
      <c r="C437" s="4"/>
      <c r="D437" s="4"/>
    </row>
    <row r="438" spans="2:4">
      <c r="B438" s="4"/>
      <c r="C438" s="4"/>
      <c r="D438" s="4"/>
    </row>
    <row r="439" spans="2:4">
      <c r="B439" s="4"/>
      <c r="C439" s="4"/>
      <c r="D439" s="4"/>
    </row>
    <row r="440" spans="2:4">
      <c r="B440" s="4"/>
      <c r="C440" s="4"/>
      <c r="D440" s="4"/>
    </row>
    <row r="441" spans="2:4">
      <c r="B441" s="4"/>
      <c r="C441" s="4"/>
      <c r="D441" s="4"/>
    </row>
    <row r="442" spans="2:4">
      <c r="B442" s="4"/>
      <c r="C442" s="4"/>
      <c r="D442" s="4"/>
    </row>
    <row r="443" spans="2:4">
      <c r="B443" s="4"/>
      <c r="C443" s="4"/>
      <c r="D443" s="4"/>
    </row>
    <row r="444" spans="2:4">
      <c r="B444" s="4"/>
      <c r="C444" s="4"/>
      <c r="D444" s="4"/>
    </row>
    <row r="445" spans="2:4">
      <c r="B445" s="4"/>
      <c r="C445" s="4"/>
      <c r="D445" s="4"/>
    </row>
    <row r="446" spans="2:4">
      <c r="B446" s="4"/>
      <c r="C446" s="4"/>
      <c r="D446" s="4"/>
    </row>
    <row r="447" spans="2:4">
      <c r="B447" s="4"/>
      <c r="C447" s="4"/>
      <c r="D447" s="4"/>
    </row>
    <row r="448" spans="2:4">
      <c r="B448" s="4"/>
      <c r="C448" s="4"/>
      <c r="D448" s="4"/>
    </row>
    <row r="449" spans="2:4">
      <c r="B449" s="4"/>
      <c r="C449" s="4"/>
      <c r="D449" s="4"/>
    </row>
    <row r="450" spans="2:4">
      <c r="B450" s="4"/>
      <c r="C450" s="4"/>
      <c r="D450" s="4"/>
    </row>
    <row r="451" spans="2:4">
      <c r="B451" s="4"/>
      <c r="C451" s="4"/>
      <c r="D451" s="4"/>
    </row>
    <row r="452" spans="2:4">
      <c r="B452" s="4"/>
      <c r="C452" s="4"/>
      <c r="D452" s="4"/>
    </row>
    <row r="453" spans="2:4">
      <c r="B453" s="4"/>
      <c r="C453" s="4"/>
      <c r="D453" s="4"/>
    </row>
    <row r="454" spans="2:4">
      <c r="B454" s="4"/>
      <c r="C454" s="4"/>
      <c r="D454" s="4"/>
    </row>
    <row r="455" spans="2:4">
      <c r="B455" s="4"/>
      <c r="C455" s="4"/>
      <c r="D455" s="4"/>
    </row>
    <row r="456" spans="2:4">
      <c r="B456" s="4"/>
      <c r="C456" s="4"/>
      <c r="D456" s="4"/>
    </row>
    <row r="457" spans="2:4">
      <c r="B457" s="4"/>
      <c r="C457" s="4"/>
      <c r="D457" s="4"/>
    </row>
    <row r="458" spans="2:4">
      <c r="B458" s="4"/>
      <c r="C458" s="4"/>
      <c r="D458" s="4"/>
    </row>
    <row r="459" spans="2:4">
      <c r="B459" s="4"/>
      <c r="C459" s="4"/>
      <c r="D459" s="4"/>
    </row>
    <row r="460" spans="2:4">
      <c r="B460" s="4"/>
      <c r="C460" s="4"/>
      <c r="D460" s="4"/>
    </row>
    <row r="461" spans="2:4">
      <c r="B461" s="4"/>
      <c r="C461" s="4"/>
      <c r="D461" s="4"/>
    </row>
    <row r="462" spans="2:4">
      <c r="B462" s="4"/>
      <c r="C462" s="4"/>
      <c r="D462" s="4"/>
    </row>
    <row r="463" spans="2:4">
      <c r="B463" s="4"/>
      <c r="C463" s="4"/>
      <c r="D463" s="4"/>
    </row>
    <row r="464" spans="2:4">
      <c r="B464" s="4"/>
      <c r="C464" s="4"/>
      <c r="D464" s="4"/>
    </row>
    <row r="465" spans="2:4">
      <c r="B465" s="4"/>
      <c r="C465" s="4"/>
      <c r="D465" s="4"/>
    </row>
    <row r="466" spans="2:4">
      <c r="B466" s="4"/>
      <c r="C466" s="4"/>
      <c r="D466" s="4"/>
    </row>
    <row r="467" spans="2:4">
      <c r="B467" s="4"/>
      <c r="C467" s="4"/>
      <c r="D467" s="4"/>
    </row>
    <row r="468" spans="2:4">
      <c r="B468" s="4"/>
      <c r="C468" s="4"/>
      <c r="D468" s="4"/>
    </row>
    <row r="469" spans="2:4">
      <c r="B469" s="4"/>
      <c r="C469" s="4"/>
      <c r="D469" s="4"/>
    </row>
    <row r="470" spans="2:4">
      <c r="B470" s="4"/>
      <c r="C470" s="4"/>
      <c r="D470" s="4"/>
    </row>
    <row r="471" spans="2:4">
      <c r="B471" s="4"/>
      <c r="C471" s="4"/>
      <c r="D471" s="4"/>
    </row>
    <row r="472" spans="2:4">
      <c r="B472" s="4"/>
      <c r="C472" s="4"/>
      <c r="D472" s="4"/>
    </row>
    <row r="473" spans="2:4">
      <c r="B473" s="4"/>
      <c r="C473" s="4"/>
      <c r="D473" s="4"/>
    </row>
    <row r="474" spans="2:4">
      <c r="B474" s="4"/>
      <c r="C474" s="4"/>
      <c r="D474" s="4"/>
    </row>
    <row r="475" spans="2:4">
      <c r="B475" s="4"/>
      <c r="C475" s="4"/>
      <c r="D475" s="4"/>
    </row>
    <row r="476" spans="2:4">
      <c r="B476" s="4"/>
      <c r="C476" s="4"/>
      <c r="D476" s="4"/>
    </row>
    <row r="477" spans="2:4">
      <c r="B477" s="4"/>
      <c r="C477" s="4"/>
      <c r="D477" s="4"/>
    </row>
    <row r="478" spans="2:4">
      <c r="B478" s="4"/>
      <c r="C478" s="4"/>
      <c r="D478" s="4"/>
    </row>
    <row r="479" spans="2:4">
      <c r="B479" s="4"/>
      <c r="C479" s="4"/>
      <c r="D479" s="4"/>
    </row>
    <row r="480" spans="2:4">
      <c r="B480" s="4"/>
      <c r="C480" s="4"/>
      <c r="D480" s="4"/>
    </row>
    <row r="481" spans="2:4">
      <c r="B481" s="4"/>
      <c r="C481" s="4"/>
      <c r="D481" s="4"/>
    </row>
    <row r="482" spans="2:4">
      <c r="B482" s="4"/>
      <c r="C482" s="4"/>
      <c r="D482" s="4"/>
    </row>
    <row r="483" spans="2:4">
      <c r="B483" s="4"/>
      <c r="C483" s="4"/>
      <c r="D483" s="4"/>
    </row>
    <row r="484" spans="2:4">
      <c r="B484" s="4"/>
      <c r="C484" s="4"/>
      <c r="D484" s="4"/>
    </row>
    <row r="485" spans="2:4">
      <c r="B485" s="4"/>
      <c r="C485" s="4"/>
      <c r="D485" s="4"/>
    </row>
    <row r="486" spans="2:4">
      <c r="B486" s="4"/>
      <c r="C486" s="4"/>
      <c r="D486" s="4"/>
    </row>
    <row r="487" spans="2:4">
      <c r="B487" s="4"/>
      <c r="C487" s="4"/>
      <c r="D487" s="4"/>
    </row>
    <row r="488" spans="2:4">
      <c r="B488" s="4"/>
      <c r="C488" s="4"/>
      <c r="D488" s="4"/>
    </row>
    <row r="489" spans="2:4">
      <c r="B489" s="4"/>
      <c r="C489" s="4"/>
      <c r="D489" s="4"/>
    </row>
    <row r="490" spans="2:4">
      <c r="B490" s="4"/>
      <c r="C490" s="4"/>
      <c r="D490" s="4"/>
    </row>
    <row r="491" spans="2:4">
      <c r="B491" s="4"/>
      <c r="C491" s="4"/>
      <c r="D491" s="4"/>
    </row>
    <row r="492" spans="2:4">
      <c r="B492" s="4"/>
      <c r="C492" s="4"/>
      <c r="D492" s="4"/>
    </row>
    <row r="493" spans="2:4">
      <c r="B493" s="4"/>
      <c r="C493" s="4"/>
      <c r="D493" s="4"/>
    </row>
    <row r="494" spans="2:4">
      <c r="B494" s="4"/>
      <c r="C494" s="4"/>
      <c r="D494" s="4"/>
    </row>
    <row r="495" spans="2:4">
      <c r="B495" s="4"/>
      <c r="C495" s="4"/>
      <c r="D495" s="4"/>
    </row>
    <row r="496" spans="2:4">
      <c r="B496" s="4"/>
      <c r="C496" s="4"/>
      <c r="D496" s="4"/>
    </row>
    <row r="497" spans="2:4">
      <c r="B497" s="4"/>
      <c r="C497" s="4"/>
      <c r="D497" s="4"/>
    </row>
    <row r="498" spans="2:4">
      <c r="B498" s="4"/>
      <c r="C498" s="4"/>
      <c r="D498" s="4"/>
    </row>
    <row r="499" spans="2:4">
      <c r="B499" s="4"/>
      <c r="C499" s="4"/>
      <c r="D499" s="4"/>
    </row>
    <row r="500" spans="2:4">
      <c r="B500" s="4"/>
      <c r="C500" s="4"/>
      <c r="D500" s="4"/>
    </row>
    <row r="501" spans="2:4">
      <c r="B501" s="4"/>
      <c r="C501" s="4"/>
      <c r="D501" s="4"/>
    </row>
    <row r="502" spans="2:4">
      <c r="B502" s="4"/>
      <c r="C502" s="4"/>
      <c r="D502" s="4"/>
    </row>
    <row r="503" spans="2:4">
      <c r="B503" s="4"/>
      <c r="C503" s="4"/>
      <c r="D503" s="4"/>
    </row>
    <row r="504" spans="2:4">
      <c r="B504" s="4"/>
      <c r="C504" s="4"/>
      <c r="D504" s="4"/>
    </row>
    <row r="505" spans="2:4">
      <c r="B505" s="4"/>
      <c r="C505" s="4"/>
      <c r="D505" s="4"/>
    </row>
    <row r="506" spans="2:4">
      <c r="B506" s="4"/>
      <c r="C506" s="4"/>
      <c r="D506" s="4"/>
    </row>
    <row r="507" spans="2:4">
      <c r="B507" s="4"/>
      <c r="C507" s="4"/>
      <c r="D507" s="4"/>
    </row>
    <row r="508" spans="2:4">
      <c r="B508" s="4"/>
      <c r="C508" s="4"/>
      <c r="D508" s="4"/>
    </row>
    <row r="509" spans="2:4">
      <c r="B509" s="4"/>
      <c r="C509" s="4"/>
      <c r="D509" s="4"/>
    </row>
    <row r="510" spans="2:4">
      <c r="B510" s="4"/>
      <c r="C510" s="4"/>
      <c r="D510" s="4"/>
    </row>
    <row r="511" spans="2:4">
      <c r="B511" s="4"/>
      <c r="C511" s="4"/>
      <c r="D511" s="4"/>
    </row>
    <row r="512" spans="2:4">
      <c r="B512" s="4"/>
      <c r="C512" s="4"/>
      <c r="D512" s="4"/>
    </row>
    <row r="513" spans="2:4">
      <c r="B513" s="4"/>
      <c r="C513" s="4"/>
      <c r="D513" s="4"/>
    </row>
    <row r="514" spans="2:4">
      <c r="B514" s="4"/>
      <c r="C514" s="4"/>
      <c r="D514" s="4"/>
    </row>
    <row r="515" spans="2:4">
      <c r="B515" s="4"/>
      <c r="C515" s="4"/>
      <c r="D515" s="4"/>
    </row>
    <row r="516" spans="2:4">
      <c r="B516" s="4"/>
      <c r="C516" s="4"/>
      <c r="D516" s="4"/>
    </row>
    <row r="517" spans="2:4">
      <c r="B517" s="4"/>
      <c r="C517" s="4"/>
      <c r="D517" s="4"/>
    </row>
    <row r="518" spans="2:4">
      <c r="B518" s="4"/>
      <c r="C518" s="4"/>
      <c r="D518" s="4"/>
    </row>
    <row r="519" spans="2:4">
      <c r="B519" s="4"/>
      <c r="C519" s="4"/>
      <c r="D519" s="4"/>
    </row>
    <row r="520" spans="2:4">
      <c r="B520" s="4"/>
      <c r="C520" s="4"/>
      <c r="D520" s="4"/>
    </row>
    <row r="521" spans="2:4">
      <c r="B521" s="4"/>
      <c r="C521" s="4"/>
      <c r="D521" s="4"/>
    </row>
    <row r="522" spans="2:4">
      <c r="B522" s="4"/>
      <c r="C522" s="4"/>
      <c r="D522" s="4"/>
    </row>
    <row r="523" spans="2:4">
      <c r="B523" s="4"/>
      <c r="C523" s="4"/>
      <c r="D523" s="4"/>
    </row>
    <row r="524" spans="2:4">
      <c r="B524" s="4"/>
      <c r="C524" s="4"/>
      <c r="D524" s="4"/>
    </row>
    <row r="525" spans="2:4">
      <c r="B525" s="4"/>
      <c r="C525" s="4"/>
      <c r="D525" s="4"/>
    </row>
    <row r="526" spans="2:4">
      <c r="B526" s="4"/>
      <c r="C526" s="4"/>
      <c r="D526" s="4"/>
    </row>
    <row r="527" spans="2:4">
      <c r="B527" s="4"/>
      <c r="C527" s="4"/>
      <c r="D527" s="4"/>
    </row>
    <row r="528" spans="2:4">
      <c r="B528" s="4"/>
      <c r="C528" s="4"/>
      <c r="D528" s="4"/>
    </row>
    <row r="529" spans="2:4">
      <c r="B529" s="4"/>
      <c r="C529" s="4"/>
      <c r="D529" s="4"/>
    </row>
    <row r="530" spans="2:4">
      <c r="B530" s="4"/>
      <c r="C530" s="4"/>
      <c r="D530" s="4"/>
    </row>
    <row r="531" spans="2:4">
      <c r="B531" s="4"/>
      <c r="C531" s="4"/>
      <c r="D531" s="4"/>
    </row>
    <row r="532" spans="2:4">
      <c r="B532" s="4"/>
      <c r="C532" s="4"/>
      <c r="D532" s="4"/>
    </row>
    <row r="533" spans="2:4">
      <c r="B533" s="4"/>
      <c r="C533" s="4"/>
      <c r="D533" s="4"/>
    </row>
    <row r="534" spans="2:4">
      <c r="B534" s="4"/>
      <c r="C534" s="4"/>
      <c r="D534" s="4"/>
    </row>
    <row r="535" spans="2:4">
      <c r="B535" s="4"/>
      <c r="C535" s="4"/>
      <c r="D535" s="4"/>
    </row>
    <row r="536" spans="2:4">
      <c r="B536" s="4"/>
      <c r="C536" s="4"/>
      <c r="D536" s="4"/>
    </row>
    <row r="537" spans="2:4">
      <c r="B537" s="4"/>
      <c r="C537" s="4"/>
      <c r="D537" s="4"/>
    </row>
    <row r="538" spans="2:4">
      <c r="B538" s="4"/>
      <c r="C538" s="4"/>
      <c r="D538" s="4"/>
    </row>
    <row r="539" spans="2:4">
      <c r="B539" s="4"/>
      <c r="C539" s="4"/>
      <c r="D539" s="4"/>
    </row>
    <row r="540" spans="2:4">
      <c r="B540" s="4"/>
      <c r="C540" s="4"/>
      <c r="D540" s="4"/>
    </row>
    <row r="541" spans="2:4">
      <c r="B541" s="4"/>
      <c r="C541" s="4"/>
      <c r="D541" s="4"/>
    </row>
    <row r="542" spans="2:4">
      <c r="B542" s="4"/>
      <c r="C542" s="4"/>
      <c r="D542" s="4"/>
    </row>
  </sheetData>
  <mergeCells count="1">
    <mergeCell ref="B31:C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34F64-A453-471C-924B-70E2F43D779F}">
  <dimension ref="A2:G515"/>
  <sheetViews>
    <sheetView workbookViewId="0">
      <selection activeCell="A6" sqref="A6:D8"/>
    </sheetView>
  </sheetViews>
  <sheetFormatPr defaultRowHeight="14.4"/>
  <cols>
    <col min="1" max="1" width="19.6640625" customWidth="1"/>
    <col min="2" max="2" width="42.5546875" customWidth="1"/>
    <col min="3" max="3" width="74.5546875" customWidth="1"/>
    <col min="4" max="4" width="19.44140625" customWidth="1"/>
    <col min="5" max="8" width="10.44140625" customWidth="1"/>
  </cols>
  <sheetData>
    <row r="2" spans="1:7" ht="25.8">
      <c r="A2" s="11" t="s">
        <v>539</v>
      </c>
    </row>
    <row r="4" spans="1:7" ht="15" thickBot="1">
      <c r="A4" s="69" t="s">
        <v>0</v>
      </c>
      <c r="B4" s="69" t="s">
        <v>1</v>
      </c>
      <c r="C4" s="69" t="s">
        <v>2</v>
      </c>
      <c r="D4" s="69" t="s">
        <v>3</v>
      </c>
      <c r="E4" s="4"/>
      <c r="F4" s="4"/>
      <c r="G4" s="4"/>
    </row>
    <row r="5" spans="1:7">
      <c r="A5" s="76" t="s">
        <v>450</v>
      </c>
      <c r="B5" s="56"/>
      <c r="C5" s="56"/>
      <c r="D5" s="57"/>
      <c r="E5" s="4"/>
      <c r="F5" s="4"/>
      <c r="G5" s="4"/>
    </row>
    <row r="6" spans="1:7">
      <c r="A6" s="59" t="s">
        <v>202</v>
      </c>
      <c r="B6" s="80" t="s">
        <v>203</v>
      </c>
      <c r="C6" s="80" t="s">
        <v>204</v>
      </c>
      <c r="D6" s="19">
        <f>8.64*ОГЛАВЛЕНИЕ!H22</f>
        <v>4665.6000000000004</v>
      </c>
      <c r="E6" s="4"/>
      <c r="F6" s="4"/>
      <c r="G6" s="4"/>
    </row>
    <row r="7" spans="1:7">
      <c r="A7" s="77" t="s">
        <v>271</v>
      </c>
      <c r="B7" s="81" t="s">
        <v>272</v>
      </c>
      <c r="C7" s="3" t="s">
        <v>451</v>
      </c>
      <c r="D7" s="19">
        <f>11.17*ОГЛАВЛЕНИЕ!H22</f>
        <v>6031.8</v>
      </c>
      <c r="E7" s="4"/>
      <c r="F7" s="4"/>
      <c r="G7" s="4"/>
    </row>
    <row r="8" spans="1:7" ht="15" thickBot="1">
      <c r="A8" s="79" t="s">
        <v>205</v>
      </c>
      <c r="B8" s="82" t="s">
        <v>206</v>
      </c>
      <c r="C8" s="83" t="s">
        <v>452</v>
      </c>
      <c r="D8" s="115">
        <f>11.17*ОГЛАВЛЕНИЕ!H22</f>
        <v>6031.8</v>
      </c>
      <c r="E8" s="4"/>
      <c r="F8" s="4"/>
      <c r="G8" s="4"/>
    </row>
    <row r="9" spans="1:7">
      <c r="A9" s="46"/>
      <c r="B9" s="54"/>
      <c r="C9" s="54"/>
      <c r="D9" s="47"/>
      <c r="E9" s="4"/>
      <c r="F9" s="4"/>
      <c r="G9" s="4"/>
    </row>
    <row r="10" spans="1:7">
      <c r="A10" s="46"/>
      <c r="B10" s="54"/>
      <c r="C10" s="54"/>
      <c r="D10" s="47"/>
      <c r="E10" s="4"/>
      <c r="F10" s="4"/>
      <c r="G10" s="4"/>
    </row>
    <row r="11" spans="1:7">
      <c r="A11" s="46"/>
      <c r="B11" s="54"/>
      <c r="C11" s="54"/>
      <c r="D11" s="47"/>
      <c r="E11" s="4"/>
      <c r="F11" s="4"/>
      <c r="G11" s="4"/>
    </row>
    <row r="12" spans="1:7">
      <c r="B12" s="4"/>
      <c r="C12" s="4"/>
      <c r="D12" s="4"/>
    </row>
    <row r="13" spans="1:7">
      <c r="B13" s="4"/>
      <c r="C13" s="4"/>
      <c r="D13" s="4"/>
    </row>
    <row r="14" spans="1:7">
      <c r="B14" s="4"/>
      <c r="C14" s="4"/>
      <c r="D14" s="4"/>
    </row>
    <row r="15" spans="1:7">
      <c r="B15" s="4"/>
      <c r="C15" s="4"/>
      <c r="D15" s="4"/>
    </row>
    <row r="16" spans="1:7">
      <c r="B16" s="4"/>
      <c r="C16" s="4"/>
      <c r="D16" s="4"/>
    </row>
    <row r="17" spans="2:4">
      <c r="B17" s="4"/>
      <c r="C17" s="4"/>
      <c r="D17" s="4"/>
    </row>
    <row r="18" spans="2:4">
      <c r="B18" s="4"/>
      <c r="C18" s="4"/>
      <c r="D18" s="4"/>
    </row>
    <row r="19" spans="2:4">
      <c r="B19" s="4"/>
      <c r="C19" s="4"/>
      <c r="D19" s="4"/>
    </row>
    <row r="20" spans="2:4">
      <c r="B20" s="4"/>
      <c r="C20" s="4"/>
      <c r="D20" s="4"/>
    </row>
    <row r="21" spans="2:4">
      <c r="B21" s="4"/>
      <c r="C21" s="4"/>
      <c r="D21" s="4"/>
    </row>
    <row r="22" spans="2:4">
      <c r="B22" s="4"/>
      <c r="C22" s="4"/>
      <c r="D22" s="4"/>
    </row>
    <row r="23" spans="2:4">
      <c r="B23" s="4"/>
      <c r="C23" s="4"/>
      <c r="D23" s="4"/>
    </row>
    <row r="24" spans="2:4">
      <c r="B24" s="4"/>
      <c r="C24" s="4"/>
      <c r="D24" s="4"/>
    </row>
    <row r="25" spans="2:4">
      <c r="B25" s="4"/>
      <c r="C25" s="4"/>
      <c r="D25" s="4"/>
    </row>
    <row r="26" spans="2:4">
      <c r="B26" s="4"/>
      <c r="C26" s="4"/>
      <c r="D26" s="4"/>
    </row>
    <row r="27" spans="2:4">
      <c r="B27" s="4"/>
      <c r="C27" s="4"/>
      <c r="D27" s="4"/>
    </row>
    <row r="28" spans="2:4">
      <c r="B28" s="4"/>
      <c r="C28" s="4"/>
      <c r="D28" s="4"/>
    </row>
    <row r="29" spans="2:4">
      <c r="B29" s="4"/>
      <c r="C29" s="4"/>
      <c r="D29" s="4"/>
    </row>
    <row r="30" spans="2:4">
      <c r="B30" s="4"/>
      <c r="C30" s="4"/>
      <c r="D30" s="4"/>
    </row>
    <row r="31" spans="2:4">
      <c r="B31" s="4"/>
      <c r="C31" s="4"/>
      <c r="D31" s="4"/>
    </row>
    <row r="32" spans="2:4">
      <c r="B32" s="4"/>
      <c r="C32" s="4"/>
      <c r="D32" s="4"/>
    </row>
    <row r="33" spans="2:4">
      <c r="B33" s="4"/>
      <c r="C33" s="4"/>
      <c r="D33" s="4"/>
    </row>
    <row r="34" spans="2:4">
      <c r="B34" s="4"/>
      <c r="C34" s="4"/>
      <c r="D34" s="4"/>
    </row>
    <row r="35" spans="2:4">
      <c r="B35" s="4"/>
      <c r="C35" s="4"/>
      <c r="D35" s="4"/>
    </row>
    <row r="36" spans="2:4">
      <c r="B36" s="4"/>
      <c r="C36" s="4"/>
      <c r="D36" s="4"/>
    </row>
    <row r="37" spans="2:4">
      <c r="B37" s="4"/>
      <c r="C37" s="4"/>
      <c r="D37" s="4"/>
    </row>
    <row r="38" spans="2:4">
      <c r="B38" s="4"/>
      <c r="C38" s="4"/>
      <c r="D38" s="4"/>
    </row>
    <row r="39" spans="2:4">
      <c r="B39" s="4"/>
      <c r="C39" s="4"/>
      <c r="D39" s="4"/>
    </row>
    <row r="40" spans="2:4">
      <c r="B40" s="4"/>
      <c r="C40" s="4"/>
      <c r="D40" s="4"/>
    </row>
    <row r="41" spans="2:4">
      <c r="B41" s="4"/>
      <c r="C41" s="4"/>
      <c r="D41" s="4"/>
    </row>
    <row r="42" spans="2:4">
      <c r="B42" s="4"/>
      <c r="C42" s="4"/>
      <c r="D42" s="4"/>
    </row>
    <row r="43" spans="2:4">
      <c r="B43" s="4"/>
      <c r="C43" s="4"/>
      <c r="D43" s="4"/>
    </row>
    <row r="44" spans="2:4">
      <c r="B44" s="4"/>
      <c r="C44" s="4"/>
      <c r="D44" s="4"/>
    </row>
    <row r="45" spans="2:4">
      <c r="B45" s="4"/>
      <c r="C45" s="4"/>
      <c r="D45" s="4"/>
    </row>
    <row r="46" spans="2:4">
      <c r="B46" s="4"/>
      <c r="C46" s="4"/>
      <c r="D46" s="4"/>
    </row>
    <row r="47" spans="2:4">
      <c r="B47" s="4"/>
      <c r="C47" s="4"/>
      <c r="D47" s="4"/>
    </row>
    <row r="48" spans="2:4">
      <c r="B48" s="4"/>
      <c r="C48" s="4"/>
      <c r="D48" s="4"/>
    </row>
    <row r="49" spans="2:4">
      <c r="B49" s="4"/>
      <c r="C49" s="4"/>
      <c r="D49" s="4"/>
    </row>
    <row r="50" spans="2:4">
      <c r="B50" s="4"/>
      <c r="C50" s="4"/>
      <c r="D50" s="4"/>
    </row>
    <row r="51" spans="2:4">
      <c r="B51" s="4"/>
      <c r="C51" s="4"/>
      <c r="D51" s="4"/>
    </row>
    <row r="52" spans="2:4">
      <c r="B52" s="4"/>
      <c r="C52" s="4"/>
      <c r="D52" s="4"/>
    </row>
    <row r="53" spans="2:4">
      <c r="B53" s="4"/>
      <c r="C53" s="4"/>
      <c r="D53" s="4"/>
    </row>
    <row r="54" spans="2:4">
      <c r="B54" s="4"/>
      <c r="C54" s="4"/>
      <c r="D54" s="4"/>
    </row>
    <row r="55" spans="2:4">
      <c r="B55" s="4"/>
      <c r="C55" s="4"/>
      <c r="D55" s="4"/>
    </row>
    <row r="56" spans="2:4">
      <c r="B56" s="4"/>
      <c r="C56" s="4"/>
      <c r="D56" s="4"/>
    </row>
    <row r="57" spans="2:4">
      <c r="B57" s="4"/>
      <c r="C57" s="4"/>
      <c r="D57" s="4"/>
    </row>
    <row r="58" spans="2:4">
      <c r="B58" s="4"/>
      <c r="C58" s="4"/>
      <c r="D58" s="4"/>
    </row>
    <row r="59" spans="2:4">
      <c r="B59" s="4"/>
      <c r="C59" s="4"/>
      <c r="D59" s="4"/>
    </row>
    <row r="60" spans="2:4">
      <c r="B60" s="4"/>
      <c r="C60" s="4"/>
      <c r="D60" s="4"/>
    </row>
    <row r="61" spans="2:4">
      <c r="B61" s="4"/>
      <c r="C61" s="4"/>
      <c r="D61" s="4"/>
    </row>
    <row r="62" spans="2:4">
      <c r="B62" s="4"/>
      <c r="C62" s="4"/>
      <c r="D62" s="4"/>
    </row>
    <row r="63" spans="2:4">
      <c r="B63" s="4"/>
      <c r="C63" s="4"/>
      <c r="D63" s="4"/>
    </row>
    <row r="64" spans="2:4">
      <c r="B64" s="4"/>
      <c r="C64" s="4"/>
      <c r="D64" s="4"/>
    </row>
    <row r="65" spans="2:4">
      <c r="B65" s="4"/>
      <c r="C65" s="4"/>
      <c r="D65" s="4"/>
    </row>
    <row r="66" spans="2:4">
      <c r="B66" s="4"/>
      <c r="C66" s="4"/>
      <c r="D66" s="4"/>
    </row>
    <row r="67" spans="2:4">
      <c r="B67" s="4"/>
      <c r="C67" s="4"/>
      <c r="D67" s="4"/>
    </row>
    <row r="68" spans="2:4">
      <c r="B68" s="4"/>
      <c r="C68" s="4"/>
      <c r="D68" s="4"/>
    </row>
    <row r="69" spans="2:4">
      <c r="B69" s="4"/>
      <c r="C69" s="4"/>
      <c r="D69" s="4"/>
    </row>
    <row r="70" spans="2:4">
      <c r="B70" s="4"/>
      <c r="C70" s="4"/>
      <c r="D70" s="4"/>
    </row>
    <row r="71" spans="2:4">
      <c r="B71" s="4"/>
      <c r="C71" s="4"/>
      <c r="D71" s="4"/>
    </row>
    <row r="72" spans="2:4">
      <c r="B72" s="4"/>
      <c r="C72" s="4"/>
      <c r="D72" s="4"/>
    </row>
    <row r="73" spans="2:4">
      <c r="B73" s="4"/>
      <c r="C73" s="4"/>
      <c r="D73" s="4"/>
    </row>
    <row r="74" spans="2:4">
      <c r="B74" s="4"/>
      <c r="C74" s="4"/>
      <c r="D74" s="4"/>
    </row>
    <row r="75" spans="2:4">
      <c r="B75" s="4"/>
      <c r="C75" s="4"/>
      <c r="D75" s="4"/>
    </row>
    <row r="76" spans="2:4">
      <c r="B76" s="4"/>
      <c r="C76" s="4"/>
      <c r="D76" s="4"/>
    </row>
    <row r="77" spans="2:4">
      <c r="B77" s="4"/>
      <c r="C77" s="4"/>
      <c r="D77" s="4"/>
    </row>
    <row r="78" spans="2:4">
      <c r="B78" s="4"/>
      <c r="C78" s="4"/>
      <c r="D78" s="4"/>
    </row>
    <row r="79" spans="2:4">
      <c r="B79" s="4"/>
      <c r="C79" s="4"/>
      <c r="D79" s="4"/>
    </row>
    <row r="80" spans="2:4">
      <c r="B80" s="4"/>
      <c r="C80" s="4"/>
      <c r="D80" s="4"/>
    </row>
    <row r="81" spans="2:4">
      <c r="B81" s="4"/>
      <c r="C81" s="4"/>
      <c r="D81" s="4"/>
    </row>
    <row r="82" spans="2:4">
      <c r="B82" s="4"/>
      <c r="C82" s="4"/>
      <c r="D82" s="4"/>
    </row>
    <row r="83" spans="2:4">
      <c r="B83" s="4"/>
      <c r="C83" s="4"/>
      <c r="D83" s="4"/>
    </row>
    <row r="84" spans="2:4">
      <c r="B84" s="4"/>
      <c r="C84" s="4"/>
      <c r="D84" s="4"/>
    </row>
    <row r="85" spans="2:4">
      <c r="B85" s="4"/>
      <c r="C85" s="4"/>
      <c r="D85" s="4"/>
    </row>
    <row r="86" spans="2:4">
      <c r="B86" s="4"/>
      <c r="C86" s="4"/>
      <c r="D86" s="4"/>
    </row>
    <row r="87" spans="2:4">
      <c r="B87" s="4"/>
      <c r="C87" s="4"/>
      <c r="D87" s="4"/>
    </row>
    <row r="88" spans="2:4">
      <c r="B88" s="4"/>
      <c r="C88" s="4"/>
      <c r="D88" s="4"/>
    </row>
    <row r="89" spans="2:4">
      <c r="B89" s="4"/>
      <c r="C89" s="4"/>
      <c r="D89" s="4"/>
    </row>
    <row r="90" spans="2:4">
      <c r="B90" s="4"/>
      <c r="C90" s="4"/>
      <c r="D90" s="4"/>
    </row>
    <row r="91" spans="2:4">
      <c r="B91" s="4"/>
      <c r="C91" s="4"/>
      <c r="D91" s="4"/>
    </row>
    <row r="92" spans="2:4">
      <c r="B92" s="4"/>
      <c r="C92" s="4"/>
      <c r="D92" s="4"/>
    </row>
    <row r="93" spans="2:4">
      <c r="B93" s="4"/>
      <c r="C93" s="4"/>
      <c r="D93" s="4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2:4">
      <c r="B113" s="4"/>
      <c r="C113" s="4"/>
      <c r="D113" s="4"/>
    </row>
    <row r="114" spans="2:4">
      <c r="B114" s="4"/>
      <c r="C114" s="4"/>
      <c r="D114" s="4"/>
    </row>
    <row r="115" spans="2:4">
      <c r="B115" s="4"/>
      <c r="C115" s="4"/>
      <c r="D115" s="4"/>
    </row>
    <row r="116" spans="2:4">
      <c r="B116" s="4"/>
      <c r="C116" s="4"/>
      <c r="D116" s="4"/>
    </row>
    <row r="117" spans="2:4">
      <c r="B117" s="4"/>
      <c r="C117" s="4"/>
      <c r="D117" s="4"/>
    </row>
    <row r="118" spans="2:4">
      <c r="B118" s="4"/>
      <c r="C118" s="4"/>
      <c r="D118" s="4"/>
    </row>
    <row r="119" spans="2:4">
      <c r="B119" s="4"/>
      <c r="C119" s="4"/>
      <c r="D119" s="4"/>
    </row>
    <row r="120" spans="2:4">
      <c r="B120" s="4"/>
      <c r="C120" s="4"/>
      <c r="D120" s="4"/>
    </row>
    <row r="121" spans="2:4">
      <c r="B121" s="4"/>
      <c r="C121" s="4"/>
      <c r="D121" s="4"/>
    </row>
    <row r="122" spans="2:4">
      <c r="B122" s="4"/>
      <c r="C122" s="4"/>
      <c r="D122" s="4"/>
    </row>
    <row r="123" spans="2:4">
      <c r="B123" s="4"/>
      <c r="C123" s="4"/>
      <c r="D123" s="4"/>
    </row>
    <row r="124" spans="2:4">
      <c r="B124" s="4"/>
      <c r="C124" s="4"/>
      <c r="D124" s="4"/>
    </row>
    <row r="125" spans="2:4">
      <c r="B125" s="4"/>
      <c r="C125" s="4"/>
      <c r="D125" s="4"/>
    </row>
    <row r="126" spans="2:4">
      <c r="B126" s="4"/>
      <c r="C126" s="4"/>
      <c r="D126" s="4"/>
    </row>
    <row r="127" spans="2:4">
      <c r="B127" s="4"/>
      <c r="C127" s="4"/>
      <c r="D127" s="4"/>
    </row>
    <row r="128" spans="2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54" spans="2:4">
      <c r="B154" s="4"/>
      <c r="C154" s="4"/>
      <c r="D154" s="4"/>
    </row>
    <row r="155" spans="2:4">
      <c r="B155" s="4"/>
      <c r="C155" s="4"/>
      <c r="D155" s="4"/>
    </row>
    <row r="156" spans="2:4">
      <c r="B156" s="4"/>
      <c r="C156" s="4"/>
      <c r="D156" s="4"/>
    </row>
    <row r="157" spans="2:4">
      <c r="B157" s="4"/>
      <c r="C157" s="4"/>
      <c r="D157" s="4"/>
    </row>
    <row r="158" spans="2:4">
      <c r="B158" s="4"/>
      <c r="C158" s="4"/>
      <c r="D158" s="4"/>
    </row>
    <row r="159" spans="2:4">
      <c r="B159" s="4"/>
      <c r="C159" s="4"/>
      <c r="D159" s="4"/>
    </row>
    <row r="160" spans="2:4">
      <c r="B160" s="4"/>
      <c r="C160" s="4"/>
      <c r="D160" s="4"/>
    </row>
    <row r="161" spans="2:4">
      <c r="B161" s="4"/>
      <c r="C161" s="4"/>
      <c r="D161" s="4"/>
    </row>
    <row r="162" spans="2:4">
      <c r="B162" s="4"/>
      <c r="C162" s="4"/>
      <c r="D162" s="4"/>
    </row>
    <row r="163" spans="2:4">
      <c r="B163" s="4"/>
      <c r="C163" s="4"/>
      <c r="D163" s="4"/>
    </row>
    <row r="164" spans="2:4">
      <c r="B164" s="4"/>
      <c r="C164" s="4"/>
      <c r="D164" s="4"/>
    </row>
    <row r="165" spans="2:4">
      <c r="B165" s="4"/>
      <c r="C165" s="4"/>
      <c r="D165" s="4"/>
    </row>
    <row r="166" spans="2:4">
      <c r="B166" s="4"/>
      <c r="C166" s="4"/>
      <c r="D166" s="4"/>
    </row>
    <row r="167" spans="2:4">
      <c r="B167" s="4"/>
      <c r="C167" s="4"/>
      <c r="D167" s="4"/>
    </row>
    <row r="168" spans="2:4">
      <c r="B168" s="4"/>
      <c r="C168" s="4"/>
      <c r="D168" s="4"/>
    </row>
    <row r="169" spans="2:4">
      <c r="B169" s="4"/>
      <c r="C169" s="4"/>
      <c r="D169" s="4"/>
    </row>
    <row r="170" spans="2:4">
      <c r="B170" s="4"/>
      <c r="C170" s="4"/>
      <c r="D170" s="4"/>
    </row>
    <row r="171" spans="2:4">
      <c r="B171" s="4"/>
      <c r="C171" s="4"/>
      <c r="D171" s="4"/>
    </row>
    <row r="172" spans="2:4">
      <c r="B172" s="4"/>
      <c r="C172" s="4"/>
      <c r="D172" s="4"/>
    </row>
    <row r="173" spans="2:4">
      <c r="B173" s="4"/>
      <c r="C173" s="4"/>
      <c r="D173" s="4"/>
    </row>
    <row r="174" spans="2:4">
      <c r="B174" s="4"/>
      <c r="C174" s="4"/>
      <c r="D174" s="4"/>
    </row>
    <row r="175" spans="2:4">
      <c r="B175" s="4"/>
      <c r="C175" s="4"/>
      <c r="D175" s="4"/>
    </row>
    <row r="176" spans="2:4">
      <c r="B176" s="4"/>
      <c r="C176" s="4"/>
      <c r="D176" s="4"/>
    </row>
    <row r="177" spans="2:4">
      <c r="B177" s="4"/>
      <c r="C177" s="4"/>
      <c r="D177" s="4"/>
    </row>
    <row r="178" spans="2:4">
      <c r="B178" s="4"/>
      <c r="C178" s="4"/>
      <c r="D178" s="4"/>
    </row>
    <row r="179" spans="2:4">
      <c r="B179" s="4"/>
      <c r="C179" s="4"/>
      <c r="D179" s="4"/>
    </row>
    <row r="180" spans="2:4">
      <c r="B180" s="4"/>
      <c r="C180" s="4"/>
      <c r="D180" s="4"/>
    </row>
    <row r="181" spans="2:4">
      <c r="B181" s="4"/>
      <c r="C181" s="4"/>
      <c r="D181" s="4"/>
    </row>
    <row r="182" spans="2:4">
      <c r="B182" s="4"/>
      <c r="C182" s="4"/>
      <c r="D182" s="4"/>
    </row>
    <row r="183" spans="2:4">
      <c r="B183" s="4"/>
      <c r="C183" s="4"/>
      <c r="D183" s="4"/>
    </row>
    <row r="184" spans="2:4">
      <c r="B184" s="4"/>
      <c r="C184" s="4"/>
      <c r="D184" s="4"/>
    </row>
    <row r="185" spans="2:4">
      <c r="B185" s="4"/>
      <c r="C185" s="4"/>
      <c r="D185" s="4"/>
    </row>
    <row r="186" spans="2:4">
      <c r="B186" s="4"/>
      <c r="C186" s="4"/>
      <c r="D186" s="4"/>
    </row>
    <row r="187" spans="2:4">
      <c r="B187" s="4"/>
      <c r="C187" s="4"/>
      <c r="D187" s="4"/>
    </row>
    <row r="188" spans="2:4">
      <c r="B188" s="4"/>
      <c r="C188" s="4"/>
      <c r="D188" s="4"/>
    </row>
    <row r="189" spans="2:4">
      <c r="B189" s="4"/>
      <c r="C189" s="4"/>
      <c r="D189" s="4"/>
    </row>
    <row r="190" spans="2:4">
      <c r="B190" s="4"/>
      <c r="C190" s="4"/>
      <c r="D190" s="4"/>
    </row>
    <row r="191" spans="2:4">
      <c r="B191" s="4"/>
      <c r="C191" s="4"/>
      <c r="D191" s="4"/>
    </row>
    <row r="192" spans="2:4">
      <c r="B192" s="4"/>
      <c r="C192" s="4"/>
      <c r="D192" s="4"/>
    </row>
    <row r="193" spans="2:4">
      <c r="B193" s="4"/>
      <c r="C193" s="4"/>
      <c r="D193" s="4"/>
    </row>
    <row r="194" spans="2:4">
      <c r="B194" s="4"/>
      <c r="C194" s="4"/>
      <c r="D194" s="4"/>
    </row>
    <row r="195" spans="2:4">
      <c r="B195" s="4"/>
      <c r="C195" s="4"/>
      <c r="D195" s="4"/>
    </row>
    <row r="196" spans="2:4">
      <c r="B196" s="4"/>
      <c r="C196" s="4"/>
      <c r="D196" s="4"/>
    </row>
    <row r="197" spans="2:4">
      <c r="B197" s="4"/>
      <c r="C197" s="4"/>
      <c r="D197" s="4"/>
    </row>
    <row r="198" spans="2:4">
      <c r="B198" s="4"/>
      <c r="C198" s="4"/>
      <c r="D198" s="4"/>
    </row>
    <row r="199" spans="2:4">
      <c r="B199" s="4"/>
      <c r="C199" s="4"/>
      <c r="D199" s="4"/>
    </row>
    <row r="200" spans="2:4">
      <c r="B200" s="4"/>
      <c r="C200" s="4"/>
      <c r="D200" s="4"/>
    </row>
    <row r="201" spans="2:4">
      <c r="B201" s="4"/>
      <c r="C201" s="4"/>
      <c r="D201" s="4"/>
    </row>
    <row r="202" spans="2:4">
      <c r="B202" s="4"/>
      <c r="C202" s="4"/>
      <c r="D202" s="4"/>
    </row>
    <row r="203" spans="2:4">
      <c r="B203" s="4"/>
      <c r="C203" s="4"/>
      <c r="D203" s="4"/>
    </row>
    <row r="204" spans="2:4">
      <c r="B204" s="4"/>
      <c r="C204" s="4"/>
      <c r="D204" s="4"/>
    </row>
    <row r="205" spans="2:4">
      <c r="B205" s="4"/>
      <c r="C205" s="4"/>
      <c r="D205" s="4"/>
    </row>
    <row r="206" spans="2:4">
      <c r="B206" s="4"/>
      <c r="C206" s="4"/>
      <c r="D206" s="4"/>
    </row>
    <row r="207" spans="2:4">
      <c r="B207" s="4"/>
      <c r="C207" s="4"/>
      <c r="D207" s="4"/>
    </row>
    <row r="208" spans="2:4">
      <c r="B208" s="4"/>
      <c r="C208" s="4"/>
      <c r="D208" s="4"/>
    </row>
    <row r="209" spans="2:4">
      <c r="B209" s="4"/>
      <c r="C209" s="4"/>
      <c r="D209" s="4"/>
    </row>
    <row r="210" spans="2:4">
      <c r="B210" s="4"/>
      <c r="C210" s="4"/>
      <c r="D210" s="4"/>
    </row>
    <row r="211" spans="2:4">
      <c r="B211" s="4"/>
      <c r="C211" s="4"/>
      <c r="D211" s="4"/>
    </row>
    <row r="212" spans="2:4">
      <c r="B212" s="4"/>
      <c r="C212" s="4"/>
      <c r="D212" s="4"/>
    </row>
    <row r="213" spans="2:4">
      <c r="B213" s="4"/>
      <c r="C213" s="4"/>
      <c r="D213" s="4"/>
    </row>
    <row r="214" spans="2:4">
      <c r="B214" s="4"/>
      <c r="C214" s="4"/>
      <c r="D214" s="4"/>
    </row>
    <row r="215" spans="2:4">
      <c r="B215" s="4"/>
      <c r="C215" s="4"/>
      <c r="D215" s="4"/>
    </row>
    <row r="216" spans="2:4">
      <c r="B216" s="4"/>
      <c r="C216" s="4"/>
      <c r="D216" s="4"/>
    </row>
    <row r="217" spans="2:4">
      <c r="B217" s="4"/>
      <c r="C217" s="4"/>
      <c r="D217" s="4"/>
    </row>
    <row r="218" spans="2:4">
      <c r="B218" s="4"/>
      <c r="C218" s="4"/>
      <c r="D218" s="4"/>
    </row>
    <row r="219" spans="2:4">
      <c r="B219" s="4"/>
      <c r="C219" s="4"/>
      <c r="D219" s="4"/>
    </row>
    <row r="220" spans="2:4">
      <c r="B220" s="4"/>
      <c r="C220" s="4"/>
      <c r="D220" s="4"/>
    </row>
    <row r="221" spans="2:4">
      <c r="B221" s="4"/>
      <c r="C221" s="4"/>
      <c r="D221" s="4"/>
    </row>
    <row r="222" spans="2:4">
      <c r="B222" s="4"/>
      <c r="C222" s="4"/>
      <c r="D222" s="4"/>
    </row>
    <row r="223" spans="2:4">
      <c r="B223" s="4"/>
      <c r="C223" s="4"/>
      <c r="D223" s="4"/>
    </row>
    <row r="224" spans="2:4">
      <c r="B224" s="4"/>
      <c r="C224" s="4"/>
      <c r="D224" s="4"/>
    </row>
    <row r="225" spans="2:4">
      <c r="B225" s="4"/>
      <c r="C225" s="4"/>
      <c r="D225" s="4"/>
    </row>
    <row r="226" spans="2:4">
      <c r="B226" s="4"/>
      <c r="C226" s="4"/>
      <c r="D226" s="4"/>
    </row>
    <row r="227" spans="2:4">
      <c r="B227" s="4"/>
      <c r="C227" s="4"/>
      <c r="D227" s="4"/>
    </row>
    <row r="228" spans="2:4">
      <c r="B228" s="4"/>
      <c r="C228" s="4"/>
      <c r="D228" s="4"/>
    </row>
    <row r="229" spans="2:4">
      <c r="B229" s="4"/>
      <c r="C229" s="4"/>
      <c r="D229" s="4"/>
    </row>
    <row r="230" spans="2:4">
      <c r="B230" s="4"/>
      <c r="C230" s="4"/>
      <c r="D230" s="4"/>
    </row>
    <row r="231" spans="2:4">
      <c r="B231" s="4"/>
      <c r="C231" s="4"/>
      <c r="D231" s="4"/>
    </row>
    <row r="232" spans="2:4">
      <c r="B232" s="4"/>
      <c r="C232" s="4"/>
      <c r="D232" s="4"/>
    </row>
    <row r="233" spans="2:4">
      <c r="B233" s="4"/>
      <c r="C233" s="4"/>
      <c r="D233" s="4"/>
    </row>
    <row r="234" spans="2:4">
      <c r="B234" s="4"/>
      <c r="C234" s="4"/>
      <c r="D234" s="4"/>
    </row>
    <row r="235" spans="2:4">
      <c r="B235" s="4"/>
      <c r="C235" s="4"/>
      <c r="D235" s="4"/>
    </row>
    <row r="236" spans="2:4">
      <c r="B236" s="4"/>
      <c r="C236" s="4"/>
      <c r="D236" s="4"/>
    </row>
    <row r="237" spans="2:4">
      <c r="B237" s="4"/>
      <c r="C237" s="4"/>
      <c r="D237" s="4"/>
    </row>
    <row r="238" spans="2:4">
      <c r="B238" s="4"/>
      <c r="C238" s="4"/>
      <c r="D238" s="4"/>
    </row>
    <row r="239" spans="2:4">
      <c r="B239" s="4"/>
      <c r="C239" s="4"/>
      <c r="D239" s="4"/>
    </row>
    <row r="240" spans="2:4">
      <c r="B240" s="4"/>
      <c r="C240" s="4"/>
      <c r="D240" s="4"/>
    </row>
    <row r="241" spans="2:4">
      <c r="B241" s="4"/>
      <c r="C241" s="4"/>
      <c r="D241" s="4"/>
    </row>
    <row r="242" spans="2:4">
      <c r="B242" s="4"/>
      <c r="C242" s="4"/>
      <c r="D242" s="4"/>
    </row>
    <row r="243" spans="2:4">
      <c r="B243" s="4"/>
      <c r="C243" s="4"/>
      <c r="D243" s="4"/>
    </row>
    <row r="244" spans="2:4">
      <c r="B244" s="4"/>
      <c r="C244" s="4"/>
      <c r="D244" s="4"/>
    </row>
    <row r="245" spans="2:4">
      <c r="B245" s="4"/>
      <c r="C245" s="4"/>
      <c r="D245" s="4"/>
    </row>
    <row r="246" spans="2:4">
      <c r="B246" s="4"/>
      <c r="C246" s="4"/>
      <c r="D246" s="4"/>
    </row>
    <row r="247" spans="2:4">
      <c r="B247" s="4"/>
      <c r="C247" s="4"/>
      <c r="D247" s="4"/>
    </row>
    <row r="248" spans="2:4">
      <c r="B248" s="4"/>
      <c r="C248" s="4"/>
      <c r="D248" s="4"/>
    </row>
    <row r="249" spans="2:4">
      <c r="B249" s="4"/>
      <c r="C249" s="4"/>
      <c r="D249" s="4"/>
    </row>
    <row r="250" spans="2:4">
      <c r="B250" s="4"/>
      <c r="C250" s="4"/>
      <c r="D250" s="4"/>
    </row>
    <row r="251" spans="2:4">
      <c r="B251" s="4"/>
      <c r="C251" s="4"/>
      <c r="D251" s="4"/>
    </row>
    <row r="252" spans="2:4">
      <c r="B252" s="4"/>
      <c r="C252" s="4"/>
      <c r="D252" s="4"/>
    </row>
    <row r="253" spans="2:4">
      <c r="B253" s="4"/>
      <c r="C253" s="4"/>
      <c r="D253" s="4"/>
    </row>
    <row r="254" spans="2:4">
      <c r="B254" s="4"/>
      <c r="C254" s="4"/>
      <c r="D254" s="4"/>
    </row>
    <row r="255" spans="2:4">
      <c r="B255" s="4"/>
      <c r="C255" s="4"/>
      <c r="D255" s="4"/>
    </row>
    <row r="256" spans="2:4">
      <c r="B256" s="4"/>
      <c r="C256" s="4"/>
      <c r="D256" s="4"/>
    </row>
    <row r="257" spans="2:4">
      <c r="B257" s="4"/>
      <c r="C257" s="4"/>
      <c r="D257" s="4"/>
    </row>
    <row r="258" spans="2:4">
      <c r="B258" s="4"/>
      <c r="C258" s="4"/>
      <c r="D258" s="4"/>
    </row>
    <row r="259" spans="2:4">
      <c r="B259" s="4"/>
      <c r="C259" s="4"/>
      <c r="D259" s="4"/>
    </row>
    <row r="260" spans="2:4">
      <c r="B260" s="4"/>
      <c r="C260" s="4"/>
      <c r="D260" s="4"/>
    </row>
    <row r="261" spans="2:4">
      <c r="B261" s="4"/>
      <c r="C261" s="4"/>
      <c r="D261" s="4"/>
    </row>
    <row r="262" spans="2:4">
      <c r="B262" s="4"/>
      <c r="C262" s="4"/>
      <c r="D262" s="4"/>
    </row>
    <row r="263" spans="2:4">
      <c r="B263" s="4"/>
      <c r="C263" s="4"/>
      <c r="D263" s="4"/>
    </row>
    <row r="264" spans="2:4">
      <c r="B264" s="4"/>
      <c r="C264" s="4"/>
      <c r="D264" s="4"/>
    </row>
    <row r="265" spans="2:4">
      <c r="B265" s="4"/>
      <c r="C265" s="4"/>
      <c r="D265" s="4"/>
    </row>
    <row r="266" spans="2:4">
      <c r="B266" s="4"/>
      <c r="C266" s="4"/>
      <c r="D266" s="4"/>
    </row>
    <row r="267" spans="2:4">
      <c r="B267" s="4"/>
      <c r="C267" s="4"/>
      <c r="D267" s="4"/>
    </row>
    <row r="268" spans="2:4">
      <c r="B268" s="4"/>
      <c r="C268" s="4"/>
      <c r="D268" s="4"/>
    </row>
    <row r="269" spans="2:4">
      <c r="B269" s="4"/>
      <c r="C269" s="4"/>
      <c r="D269" s="4"/>
    </row>
    <row r="270" spans="2:4">
      <c r="B270" s="4"/>
      <c r="C270" s="4"/>
      <c r="D270" s="4"/>
    </row>
    <row r="271" spans="2:4">
      <c r="B271" s="4"/>
      <c r="C271" s="4"/>
      <c r="D271" s="4"/>
    </row>
    <row r="272" spans="2:4">
      <c r="B272" s="4"/>
      <c r="C272" s="4"/>
      <c r="D272" s="4"/>
    </row>
    <row r="273" spans="2:4">
      <c r="B273" s="4"/>
      <c r="C273" s="4"/>
      <c r="D273" s="4"/>
    </row>
    <row r="274" spans="2:4">
      <c r="B274" s="4"/>
      <c r="C274" s="4"/>
      <c r="D274" s="4"/>
    </row>
    <row r="275" spans="2:4">
      <c r="B275" s="4"/>
      <c r="C275" s="4"/>
      <c r="D275" s="4"/>
    </row>
    <row r="276" spans="2:4">
      <c r="B276" s="4"/>
      <c r="C276" s="4"/>
      <c r="D276" s="4"/>
    </row>
    <row r="277" spans="2:4">
      <c r="B277" s="4"/>
      <c r="C277" s="4"/>
      <c r="D277" s="4"/>
    </row>
    <row r="278" spans="2:4">
      <c r="B278" s="4"/>
      <c r="C278" s="4"/>
      <c r="D278" s="4"/>
    </row>
    <row r="279" spans="2:4">
      <c r="B279" s="4"/>
      <c r="C279" s="4"/>
      <c r="D279" s="4"/>
    </row>
    <row r="280" spans="2:4">
      <c r="B280" s="4"/>
      <c r="C280" s="4"/>
      <c r="D280" s="4"/>
    </row>
    <row r="281" spans="2:4">
      <c r="B281" s="4"/>
      <c r="C281" s="4"/>
      <c r="D281" s="4"/>
    </row>
    <row r="282" spans="2:4">
      <c r="B282" s="4"/>
      <c r="C282" s="4"/>
      <c r="D282" s="4"/>
    </row>
    <row r="283" spans="2:4">
      <c r="B283" s="4"/>
      <c r="C283" s="4"/>
      <c r="D283" s="4"/>
    </row>
    <row r="284" spans="2:4">
      <c r="B284" s="4"/>
      <c r="C284" s="4"/>
      <c r="D284" s="4"/>
    </row>
    <row r="285" spans="2:4">
      <c r="B285" s="4"/>
      <c r="C285" s="4"/>
      <c r="D285" s="4"/>
    </row>
    <row r="286" spans="2:4">
      <c r="B286" s="4"/>
      <c r="C286" s="4"/>
      <c r="D286" s="4"/>
    </row>
    <row r="287" spans="2:4">
      <c r="B287" s="4"/>
      <c r="C287" s="4"/>
      <c r="D287" s="4"/>
    </row>
    <row r="288" spans="2:4">
      <c r="B288" s="4"/>
      <c r="C288" s="4"/>
      <c r="D288" s="4"/>
    </row>
    <row r="289" spans="2:4">
      <c r="B289" s="4"/>
      <c r="C289" s="4"/>
      <c r="D289" s="4"/>
    </row>
    <row r="290" spans="2:4">
      <c r="B290" s="4"/>
      <c r="C290" s="4"/>
      <c r="D290" s="4"/>
    </row>
    <row r="291" spans="2:4">
      <c r="B291" s="4"/>
      <c r="C291" s="4"/>
      <c r="D291" s="4"/>
    </row>
    <row r="292" spans="2:4">
      <c r="B292" s="4"/>
      <c r="C292" s="4"/>
      <c r="D292" s="4"/>
    </row>
    <row r="293" spans="2:4">
      <c r="B293" s="4"/>
      <c r="C293" s="4"/>
      <c r="D293" s="4"/>
    </row>
    <row r="294" spans="2:4">
      <c r="B294" s="4"/>
      <c r="C294" s="4"/>
      <c r="D294" s="4"/>
    </row>
    <row r="295" spans="2:4">
      <c r="B295" s="4"/>
      <c r="C295" s="4"/>
      <c r="D295" s="4"/>
    </row>
    <row r="296" spans="2:4">
      <c r="B296" s="4"/>
      <c r="C296" s="4"/>
      <c r="D296" s="4"/>
    </row>
    <row r="297" spans="2:4">
      <c r="B297" s="4"/>
      <c r="C297" s="4"/>
      <c r="D297" s="4"/>
    </row>
    <row r="298" spans="2:4">
      <c r="B298" s="4"/>
      <c r="C298" s="4"/>
      <c r="D298" s="4"/>
    </row>
    <row r="299" spans="2:4">
      <c r="B299" s="4"/>
      <c r="C299" s="4"/>
      <c r="D299" s="4"/>
    </row>
    <row r="300" spans="2:4">
      <c r="B300" s="4"/>
      <c r="C300" s="4"/>
      <c r="D300" s="4"/>
    </row>
    <row r="301" spans="2:4">
      <c r="B301" s="4"/>
      <c r="C301" s="4"/>
      <c r="D301" s="4"/>
    </row>
    <row r="302" spans="2:4">
      <c r="B302" s="4"/>
      <c r="C302" s="4"/>
      <c r="D302" s="4"/>
    </row>
    <row r="303" spans="2:4">
      <c r="B303" s="4"/>
      <c r="C303" s="4"/>
      <c r="D303" s="4"/>
    </row>
    <row r="304" spans="2:4">
      <c r="B304" s="4"/>
      <c r="C304" s="4"/>
      <c r="D304" s="4"/>
    </row>
    <row r="305" spans="2:4">
      <c r="B305" s="4"/>
      <c r="C305" s="4"/>
      <c r="D305" s="4"/>
    </row>
    <row r="306" spans="2:4">
      <c r="B306" s="4"/>
      <c r="C306" s="4"/>
      <c r="D306" s="4"/>
    </row>
    <row r="307" spans="2:4">
      <c r="B307" s="4"/>
      <c r="C307" s="4"/>
      <c r="D307" s="4"/>
    </row>
    <row r="308" spans="2:4">
      <c r="B308" s="4"/>
      <c r="C308" s="4"/>
      <c r="D308" s="4"/>
    </row>
    <row r="309" spans="2:4">
      <c r="B309" s="4"/>
      <c r="C309" s="4"/>
      <c r="D309" s="4"/>
    </row>
    <row r="310" spans="2:4">
      <c r="B310" s="4"/>
      <c r="C310" s="4"/>
      <c r="D310" s="4"/>
    </row>
    <row r="311" spans="2:4">
      <c r="B311" s="4"/>
      <c r="C311" s="4"/>
      <c r="D311" s="4"/>
    </row>
    <row r="312" spans="2:4">
      <c r="B312" s="4"/>
      <c r="C312" s="4"/>
      <c r="D312" s="4"/>
    </row>
    <row r="313" spans="2:4">
      <c r="B313" s="4"/>
      <c r="C313" s="4"/>
      <c r="D313" s="4"/>
    </row>
    <row r="314" spans="2:4">
      <c r="B314" s="4"/>
      <c r="C314" s="4"/>
      <c r="D314" s="4"/>
    </row>
    <row r="315" spans="2:4">
      <c r="B315" s="4"/>
      <c r="C315" s="4"/>
      <c r="D315" s="4"/>
    </row>
    <row r="316" spans="2:4">
      <c r="B316" s="4"/>
      <c r="C316" s="4"/>
      <c r="D316" s="4"/>
    </row>
    <row r="317" spans="2:4">
      <c r="B317" s="4"/>
      <c r="C317" s="4"/>
      <c r="D317" s="4"/>
    </row>
    <row r="318" spans="2:4">
      <c r="B318" s="4"/>
      <c r="C318" s="4"/>
      <c r="D318" s="4"/>
    </row>
    <row r="319" spans="2:4">
      <c r="B319" s="4"/>
      <c r="C319" s="4"/>
      <c r="D319" s="4"/>
    </row>
    <row r="320" spans="2:4">
      <c r="B320" s="4"/>
      <c r="C320" s="4"/>
      <c r="D320" s="4"/>
    </row>
    <row r="321" spans="2:4">
      <c r="B321" s="4"/>
      <c r="C321" s="4"/>
      <c r="D321" s="4"/>
    </row>
    <row r="322" spans="2:4">
      <c r="B322" s="4"/>
      <c r="C322" s="4"/>
      <c r="D322" s="4"/>
    </row>
    <row r="323" spans="2:4">
      <c r="B323" s="4"/>
      <c r="C323" s="4"/>
      <c r="D323" s="4"/>
    </row>
    <row r="324" spans="2:4">
      <c r="B324" s="4"/>
      <c r="C324" s="4"/>
      <c r="D324" s="4"/>
    </row>
    <row r="325" spans="2:4">
      <c r="B325" s="4"/>
      <c r="C325" s="4"/>
      <c r="D325" s="4"/>
    </row>
    <row r="326" spans="2:4">
      <c r="B326" s="4"/>
      <c r="C326" s="4"/>
      <c r="D326" s="4"/>
    </row>
    <row r="327" spans="2:4">
      <c r="B327" s="4"/>
      <c r="C327" s="4"/>
      <c r="D327" s="4"/>
    </row>
    <row r="328" spans="2:4">
      <c r="B328" s="4"/>
      <c r="C328" s="4"/>
      <c r="D328" s="4"/>
    </row>
    <row r="329" spans="2:4">
      <c r="B329" s="4"/>
      <c r="C329" s="4"/>
      <c r="D329" s="4"/>
    </row>
    <row r="330" spans="2:4">
      <c r="B330" s="4"/>
      <c r="C330" s="4"/>
      <c r="D330" s="4"/>
    </row>
    <row r="331" spans="2:4">
      <c r="B331" s="4"/>
      <c r="C331" s="4"/>
      <c r="D331" s="4"/>
    </row>
    <row r="332" spans="2:4">
      <c r="B332" s="4"/>
      <c r="C332" s="4"/>
      <c r="D332" s="4"/>
    </row>
    <row r="333" spans="2:4">
      <c r="B333" s="4"/>
      <c r="C333" s="4"/>
      <c r="D333" s="4"/>
    </row>
    <row r="334" spans="2:4">
      <c r="B334" s="4"/>
      <c r="C334" s="4"/>
      <c r="D334" s="4"/>
    </row>
    <row r="335" spans="2:4">
      <c r="B335" s="4"/>
      <c r="C335" s="4"/>
      <c r="D335" s="4"/>
    </row>
    <row r="336" spans="2:4">
      <c r="B336" s="4"/>
      <c r="C336" s="4"/>
      <c r="D336" s="4"/>
    </row>
    <row r="337" spans="2:4">
      <c r="B337" s="4"/>
      <c r="C337" s="4"/>
      <c r="D337" s="4"/>
    </row>
    <row r="338" spans="2:4">
      <c r="B338" s="4"/>
      <c r="C338" s="4"/>
      <c r="D338" s="4"/>
    </row>
    <row r="339" spans="2:4">
      <c r="B339" s="4"/>
      <c r="C339" s="4"/>
      <c r="D339" s="4"/>
    </row>
    <row r="340" spans="2:4">
      <c r="B340" s="4"/>
      <c r="C340" s="4"/>
      <c r="D340" s="4"/>
    </row>
    <row r="341" spans="2:4">
      <c r="B341" s="4"/>
      <c r="C341" s="4"/>
      <c r="D341" s="4"/>
    </row>
    <row r="342" spans="2:4">
      <c r="B342" s="4"/>
      <c r="C342" s="4"/>
      <c r="D342" s="4"/>
    </row>
    <row r="343" spans="2:4">
      <c r="B343" s="4"/>
      <c r="C343" s="4"/>
      <c r="D343" s="4"/>
    </row>
    <row r="344" spans="2:4">
      <c r="B344" s="4"/>
      <c r="C344" s="4"/>
      <c r="D344" s="4"/>
    </row>
    <row r="345" spans="2:4">
      <c r="B345" s="4"/>
      <c r="C345" s="4"/>
      <c r="D345" s="4"/>
    </row>
    <row r="346" spans="2:4">
      <c r="B346" s="4"/>
      <c r="C346" s="4"/>
      <c r="D346" s="4"/>
    </row>
    <row r="347" spans="2:4">
      <c r="B347" s="4"/>
      <c r="C347" s="4"/>
      <c r="D347" s="4"/>
    </row>
    <row r="348" spans="2:4">
      <c r="B348" s="4"/>
      <c r="C348" s="4"/>
      <c r="D348" s="4"/>
    </row>
    <row r="349" spans="2:4">
      <c r="B349" s="4"/>
      <c r="C349" s="4"/>
      <c r="D349" s="4"/>
    </row>
    <row r="350" spans="2:4">
      <c r="B350" s="4"/>
      <c r="C350" s="4"/>
      <c r="D350" s="4"/>
    </row>
    <row r="351" spans="2:4">
      <c r="B351" s="4"/>
      <c r="C351" s="4"/>
      <c r="D351" s="4"/>
    </row>
    <row r="352" spans="2:4">
      <c r="B352" s="4"/>
      <c r="C352" s="4"/>
      <c r="D352" s="4"/>
    </row>
    <row r="353" spans="2:4">
      <c r="B353" s="4"/>
      <c r="C353" s="4"/>
      <c r="D353" s="4"/>
    </row>
    <row r="354" spans="2:4">
      <c r="B354" s="4"/>
      <c r="C354" s="4"/>
      <c r="D354" s="4"/>
    </row>
    <row r="355" spans="2:4">
      <c r="B355" s="4"/>
      <c r="C355" s="4"/>
      <c r="D355" s="4"/>
    </row>
    <row r="356" spans="2:4">
      <c r="B356" s="4"/>
      <c r="C356" s="4"/>
      <c r="D356" s="4"/>
    </row>
    <row r="357" spans="2:4">
      <c r="B357" s="4"/>
      <c r="C357" s="4"/>
      <c r="D357" s="4"/>
    </row>
    <row r="358" spans="2:4">
      <c r="B358" s="4"/>
      <c r="C358" s="4"/>
      <c r="D358" s="4"/>
    </row>
    <row r="359" spans="2:4">
      <c r="B359" s="4"/>
      <c r="C359" s="4"/>
      <c r="D359" s="4"/>
    </row>
    <row r="360" spans="2:4">
      <c r="B360" s="4"/>
      <c r="C360" s="4"/>
      <c r="D360" s="4"/>
    </row>
    <row r="361" spans="2:4">
      <c r="B361" s="4"/>
      <c r="C361" s="4"/>
      <c r="D361" s="4"/>
    </row>
    <row r="362" spans="2:4">
      <c r="B362" s="4"/>
      <c r="C362" s="4"/>
      <c r="D362" s="4"/>
    </row>
    <row r="363" spans="2:4">
      <c r="B363" s="4"/>
      <c r="C363" s="4"/>
      <c r="D363" s="4"/>
    </row>
    <row r="364" spans="2:4">
      <c r="B364" s="4"/>
      <c r="C364" s="4"/>
      <c r="D364" s="4"/>
    </row>
    <row r="365" spans="2:4">
      <c r="B365" s="4"/>
      <c r="C365" s="4"/>
      <c r="D365" s="4"/>
    </row>
    <row r="366" spans="2:4">
      <c r="B366" s="4"/>
      <c r="C366" s="4"/>
      <c r="D366" s="4"/>
    </row>
    <row r="367" spans="2:4">
      <c r="B367" s="4"/>
      <c r="C367" s="4"/>
      <c r="D367" s="4"/>
    </row>
    <row r="368" spans="2:4">
      <c r="B368" s="4"/>
      <c r="C368" s="4"/>
      <c r="D368" s="4"/>
    </row>
    <row r="369" spans="2:4">
      <c r="B369" s="4"/>
      <c r="C369" s="4"/>
      <c r="D369" s="4"/>
    </row>
    <row r="370" spans="2:4">
      <c r="B370" s="4"/>
      <c r="C370" s="4"/>
      <c r="D370" s="4"/>
    </row>
    <row r="371" spans="2:4">
      <c r="B371" s="4"/>
      <c r="C371" s="4"/>
      <c r="D371" s="4"/>
    </row>
    <row r="372" spans="2:4">
      <c r="B372" s="4"/>
      <c r="C372" s="4"/>
      <c r="D372" s="4"/>
    </row>
    <row r="373" spans="2:4">
      <c r="B373" s="4"/>
      <c r="C373" s="4"/>
      <c r="D373" s="4"/>
    </row>
    <row r="374" spans="2:4">
      <c r="B374" s="4"/>
      <c r="C374" s="4"/>
      <c r="D374" s="4"/>
    </row>
    <row r="375" spans="2:4">
      <c r="B375" s="4"/>
      <c r="C375" s="4"/>
      <c r="D375" s="4"/>
    </row>
    <row r="376" spans="2:4">
      <c r="B376" s="4"/>
      <c r="C376" s="4"/>
      <c r="D376" s="4"/>
    </row>
    <row r="377" spans="2:4">
      <c r="B377" s="4"/>
      <c r="C377" s="4"/>
      <c r="D377" s="4"/>
    </row>
    <row r="378" spans="2:4">
      <c r="B378" s="4"/>
      <c r="C378" s="4"/>
      <c r="D378" s="4"/>
    </row>
    <row r="379" spans="2:4">
      <c r="B379" s="4"/>
      <c r="C379" s="4"/>
      <c r="D379" s="4"/>
    </row>
    <row r="380" spans="2:4">
      <c r="B380" s="4"/>
      <c r="C380" s="4"/>
      <c r="D380" s="4"/>
    </row>
    <row r="381" spans="2:4">
      <c r="B381" s="4"/>
      <c r="C381" s="4"/>
      <c r="D381" s="4"/>
    </row>
    <row r="382" spans="2:4">
      <c r="B382" s="4"/>
      <c r="C382" s="4"/>
      <c r="D382" s="4"/>
    </row>
    <row r="383" spans="2:4">
      <c r="B383" s="4"/>
      <c r="C383" s="4"/>
      <c r="D383" s="4"/>
    </row>
    <row r="384" spans="2:4">
      <c r="B384" s="4"/>
      <c r="C384" s="4"/>
      <c r="D384" s="4"/>
    </row>
    <row r="385" spans="2:4">
      <c r="B385" s="4"/>
      <c r="C385" s="4"/>
      <c r="D385" s="4"/>
    </row>
    <row r="386" spans="2:4">
      <c r="B386" s="4"/>
      <c r="C386" s="4"/>
      <c r="D386" s="4"/>
    </row>
    <row r="387" spans="2:4">
      <c r="B387" s="4"/>
      <c r="C387" s="4"/>
      <c r="D387" s="4"/>
    </row>
    <row r="388" spans="2:4">
      <c r="B388" s="4"/>
      <c r="C388" s="4"/>
      <c r="D388" s="4"/>
    </row>
    <row r="389" spans="2:4">
      <c r="B389" s="4"/>
      <c r="C389" s="4"/>
      <c r="D389" s="4"/>
    </row>
    <row r="390" spans="2:4">
      <c r="B390" s="4"/>
      <c r="C390" s="4"/>
      <c r="D390" s="4"/>
    </row>
    <row r="391" spans="2:4">
      <c r="B391" s="4"/>
      <c r="C391" s="4"/>
      <c r="D391" s="4"/>
    </row>
    <row r="392" spans="2:4">
      <c r="B392" s="4"/>
      <c r="C392" s="4"/>
      <c r="D392" s="4"/>
    </row>
    <row r="393" spans="2:4">
      <c r="B393" s="4"/>
      <c r="C393" s="4"/>
      <c r="D393" s="4"/>
    </row>
    <row r="394" spans="2:4">
      <c r="B394" s="4"/>
      <c r="C394" s="4"/>
      <c r="D394" s="4"/>
    </row>
    <row r="395" spans="2:4">
      <c r="B395" s="4"/>
      <c r="C395" s="4"/>
      <c r="D395" s="4"/>
    </row>
    <row r="396" spans="2:4">
      <c r="B396" s="4"/>
      <c r="C396" s="4"/>
      <c r="D396" s="4"/>
    </row>
    <row r="397" spans="2:4">
      <c r="B397" s="4"/>
      <c r="C397" s="4"/>
      <c r="D397" s="4"/>
    </row>
    <row r="398" spans="2:4">
      <c r="B398" s="4"/>
      <c r="C398" s="4"/>
      <c r="D398" s="4"/>
    </row>
    <row r="399" spans="2:4">
      <c r="B399" s="4"/>
      <c r="C399" s="4"/>
      <c r="D399" s="4"/>
    </row>
    <row r="400" spans="2:4">
      <c r="B400" s="4"/>
      <c r="C400" s="4"/>
      <c r="D400" s="4"/>
    </row>
    <row r="401" spans="2:4">
      <c r="B401" s="4"/>
      <c r="C401" s="4"/>
      <c r="D401" s="4"/>
    </row>
    <row r="402" spans="2:4">
      <c r="B402" s="4"/>
      <c r="C402" s="4"/>
      <c r="D402" s="4"/>
    </row>
    <row r="403" spans="2:4">
      <c r="B403" s="4"/>
      <c r="C403" s="4"/>
      <c r="D403" s="4"/>
    </row>
    <row r="404" spans="2:4">
      <c r="B404" s="4"/>
      <c r="C404" s="4"/>
      <c r="D404" s="4"/>
    </row>
    <row r="405" spans="2:4">
      <c r="B405" s="4"/>
      <c r="C405" s="4"/>
      <c r="D405" s="4"/>
    </row>
    <row r="406" spans="2:4">
      <c r="B406" s="4"/>
      <c r="C406" s="4"/>
      <c r="D406" s="4"/>
    </row>
    <row r="407" spans="2:4">
      <c r="B407" s="4"/>
      <c r="C407" s="4"/>
      <c r="D407" s="4"/>
    </row>
    <row r="408" spans="2:4">
      <c r="B408" s="4"/>
      <c r="C408" s="4"/>
      <c r="D408" s="4"/>
    </row>
    <row r="409" spans="2:4">
      <c r="B409" s="4"/>
      <c r="C409" s="4"/>
      <c r="D409" s="4"/>
    </row>
    <row r="410" spans="2:4">
      <c r="B410" s="4"/>
      <c r="C410" s="4"/>
      <c r="D410" s="4"/>
    </row>
    <row r="411" spans="2:4">
      <c r="B411" s="4"/>
      <c r="C411" s="4"/>
      <c r="D411" s="4"/>
    </row>
    <row r="412" spans="2:4">
      <c r="B412" s="4"/>
      <c r="C412" s="4"/>
      <c r="D412" s="4"/>
    </row>
    <row r="413" spans="2:4">
      <c r="B413" s="4"/>
      <c r="C413" s="4"/>
      <c r="D413" s="4"/>
    </row>
    <row r="414" spans="2:4">
      <c r="B414" s="4"/>
      <c r="C414" s="4"/>
      <c r="D414" s="4"/>
    </row>
    <row r="415" spans="2:4">
      <c r="B415" s="4"/>
      <c r="C415" s="4"/>
      <c r="D415" s="4"/>
    </row>
    <row r="416" spans="2:4">
      <c r="B416" s="4"/>
      <c r="C416" s="4"/>
      <c r="D416" s="4"/>
    </row>
    <row r="417" spans="2:4">
      <c r="B417" s="4"/>
      <c r="C417" s="4"/>
      <c r="D417" s="4"/>
    </row>
    <row r="418" spans="2:4">
      <c r="B418" s="4"/>
      <c r="C418" s="4"/>
      <c r="D418" s="4"/>
    </row>
    <row r="419" spans="2:4">
      <c r="B419" s="4"/>
      <c r="C419" s="4"/>
      <c r="D419" s="4"/>
    </row>
    <row r="420" spans="2:4">
      <c r="B420" s="4"/>
      <c r="C420" s="4"/>
      <c r="D420" s="4"/>
    </row>
    <row r="421" spans="2:4">
      <c r="B421" s="4"/>
      <c r="C421" s="4"/>
      <c r="D421" s="4"/>
    </row>
    <row r="422" spans="2:4">
      <c r="B422" s="4"/>
      <c r="C422" s="4"/>
      <c r="D422" s="4"/>
    </row>
    <row r="423" spans="2:4">
      <c r="B423" s="4"/>
      <c r="C423" s="4"/>
      <c r="D423" s="4"/>
    </row>
    <row r="424" spans="2:4">
      <c r="B424" s="4"/>
      <c r="C424" s="4"/>
      <c r="D424" s="4"/>
    </row>
    <row r="425" spans="2:4">
      <c r="B425" s="4"/>
      <c r="C425" s="4"/>
      <c r="D425" s="4"/>
    </row>
    <row r="426" spans="2:4">
      <c r="B426" s="4"/>
      <c r="C426" s="4"/>
      <c r="D426" s="4"/>
    </row>
    <row r="427" spans="2:4">
      <c r="B427" s="4"/>
      <c r="C427" s="4"/>
      <c r="D427" s="4"/>
    </row>
    <row r="428" spans="2:4">
      <c r="B428" s="4"/>
      <c r="C428" s="4"/>
      <c r="D428" s="4"/>
    </row>
    <row r="429" spans="2:4">
      <c r="B429" s="4"/>
      <c r="C429" s="4"/>
      <c r="D429" s="4"/>
    </row>
    <row r="430" spans="2:4">
      <c r="B430" s="4"/>
      <c r="C430" s="4"/>
      <c r="D430" s="4"/>
    </row>
    <row r="431" spans="2:4">
      <c r="B431" s="4"/>
      <c r="C431" s="4"/>
      <c r="D431" s="4"/>
    </row>
    <row r="432" spans="2:4">
      <c r="B432" s="4"/>
      <c r="C432" s="4"/>
      <c r="D432" s="4"/>
    </row>
    <row r="433" spans="2:4">
      <c r="B433" s="4"/>
      <c r="C433" s="4"/>
      <c r="D433" s="4"/>
    </row>
    <row r="434" spans="2:4">
      <c r="B434" s="4"/>
      <c r="C434" s="4"/>
      <c r="D434" s="4"/>
    </row>
    <row r="435" spans="2:4">
      <c r="B435" s="4"/>
      <c r="C435" s="4"/>
      <c r="D435" s="4"/>
    </row>
    <row r="436" spans="2:4">
      <c r="B436" s="4"/>
      <c r="C436" s="4"/>
      <c r="D436" s="4"/>
    </row>
    <row r="437" spans="2:4">
      <c r="B437" s="4"/>
      <c r="C437" s="4"/>
      <c r="D437" s="4"/>
    </row>
    <row r="438" spans="2:4">
      <c r="B438" s="4"/>
      <c r="C438" s="4"/>
      <c r="D438" s="4"/>
    </row>
    <row r="439" spans="2:4">
      <c r="B439" s="4"/>
      <c r="C439" s="4"/>
      <c r="D439" s="4"/>
    </row>
    <row r="440" spans="2:4">
      <c r="B440" s="4"/>
      <c r="C440" s="4"/>
      <c r="D440" s="4"/>
    </row>
    <row r="441" spans="2:4">
      <c r="B441" s="4"/>
      <c r="C441" s="4"/>
      <c r="D441" s="4"/>
    </row>
    <row r="442" spans="2:4">
      <c r="B442" s="4"/>
      <c r="C442" s="4"/>
      <c r="D442" s="4"/>
    </row>
    <row r="443" spans="2:4">
      <c r="B443" s="4"/>
      <c r="C443" s="4"/>
      <c r="D443" s="4"/>
    </row>
    <row r="444" spans="2:4">
      <c r="B444" s="4"/>
      <c r="C444" s="4"/>
      <c r="D444" s="4"/>
    </row>
    <row r="445" spans="2:4">
      <c r="B445" s="4"/>
      <c r="C445" s="4"/>
      <c r="D445" s="4"/>
    </row>
    <row r="446" spans="2:4">
      <c r="B446" s="4"/>
      <c r="C446" s="4"/>
      <c r="D446" s="4"/>
    </row>
    <row r="447" spans="2:4">
      <c r="B447" s="4"/>
      <c r="C447" s="4"/>
      <c r="D447" s="4"/>
    </row>
    <row r="448" spans="2:4">
      <c r="B448" s="4"/>
      <c r="C448" s="4"/>
      <c r="D448" s="4"/>
    </row>
    <row r="449" spans="2:4">
      <c r="B449" s="4"/>
      <c r="C449" s="4"/>
      <c r="D449" s="4"/>
    </row>
    <row r="450" spans="2:4">
      <c r="B450" s="4"/>
      <c r="C450" s="4"/>
      <c r="D450" s="4"/>
    </row>
    <row r="451" spans="2:4">
      <c r="B451" s="4"/>
      <c r="C451" s="4"/>
      <c r="D451" s="4"/>
    </row>
    <row r="452" spans="2:4">
      <c r="B452" s="4"/>
      <c r="C452" s="4"/>
      <c r="D452" s="4"/>
    </row>
    <row r="453" spans="2:4">
      <c r="B453" s="4"/>
      <c r="C453" s="4"/>
      <c r="D453" s="4"/>
    </row>
    <row r="454" spans="2:4">
      <c r="B454" s="4"/>
      <c r="C454" s="4"/>
      <c r="D454" s="4"/>
    </row>
    <row r="455" spans="2:4">
      <c r="B455" s="4"/>
      <c r="C455" s="4"/>
      <c r="D455" s="4"/>
    </row>
    <row r="456" spans="2:4">
      <c r="B456" s="4"/>
      <c r="C456" s="4"/>
      <c r="D456" s="4"/>
    </row>
    <row r="457" spans="2:4">
      <c r="B457" s="4"/>
      <c r="C457" s="4"/>
      <c r="D457" s="4"/>
    </row>
    <row r="458" spans="2:4">
      <c r="B458" s="4"/>
      <c r="C458" s="4"/>
      <c r="D458" s="4"/>
    </row>
    <row r="459" spans="2:4">
      <c r="B459" s="4"/>
      <c r="C459" s="4"/>
      <c r="D459" s="4"/>
    </row>
    <row r="460" spans="2:4">
      <c r="B460" s="4"/>
      <c r="C460" s="4"/>
      <c r="D460" s="4"/>
    </row>
    <row r="461" spans="2:4">
      <c r="B461" s="4"/>
      <c r="C461" s="4"/>
      <c r="D461" s="4"/>
    </row>
    <row r="462" spans="2:4">
      <c r="B462" s="4"/>
      <c r="C462" s="4"/>
      <c r="D462" s="4"/>
    </row>
    <row r="463" spans="2:4">
      <c r="B463" s="4"/>
      <c r="C463" s="4"/>
      <c r="D463" s="4"/>
    </row>
    <row r="464" spans="2:4">
      <c r="B464" s="4"/>
      <c r="C464" s="4"/>
      <c r="D464" s="4"/>
    </row>
    <row r="465" spans="2:4">
      <c r="B465" s="4"/>
      <c r="C465" s="4"/>
      <c r="D465" s="4"/>
    </row>
    <row r="466" spans="2:4">
      <c r="B466" s="4"/>
      <c r="C466" s="4"/>
      <c r="D466" s="4"/>
    </row>
    <row r="467" spans="2:4">
      <c r="B467" s="4"/>
      <c r="C467" s="4"/>
      <c r="D467" s="4"/>
    </row>
    <row r="468" spans="2:4">
      <c r="B468" s="4"/>
      <c r="C468" s="4"/>
      <c r="D468" s="4"/>
    </row>
    <row r="469" spans="2:4">
      <c r="B469" s="4"/>
      <c r="C469" s="4"/>
      <c r="D469" s="4"/>
    </row>
    <row r="470" spans="2:4">
      <c r="B470" s="4"/>
      <c r="C470" s="4"/>
      <c r="D470" s="4"/>
    </row>
    <row r="471" spans="2:4">
      <c r="B471" s="4"/>
      <c r="C471" s="4"/>
      <c r="D471" s="4"/>
    </row>
    <row r="472" spans="2:4">
      <c r="B472" s="4"/>
      <c r="C472" s="4"/>
      <c r="D472" s="4"/>
    </row>
    <row r="473" spans="2:4">
      <c r="B473" s="4"/>
      <c r="C473" s="4"/>
      <c r="D473" s="4"/>
    </row>
    <row r="474" spans="2:4">
      <c r="B474" s="4"/>
      <c r="C474" s="4"/>
      <c r="D474" s="4"/>
    </row>
    <row r="475" spans="2:4">
      <c r="B475" s="4"/>
      <c r="C475" s="4"/>
      <c r="D475" s="4"/>
    </row>
    <row r="476" spans="2:4">
      <c r="B476" s="4"/>
      <c r="C476" s="4"/>
      <c r="D476" s="4"/>
    </row>
    <row r="477" spans="2:4">
      <c r="B477" s="4"/>
      <c r="C477" s="4"/>
      <c r="D477" s="4"/>
    </row>
    <row r="478" spans="2:4">
      <c r="B478" s="4"/>
      <c r="C478" s="4"/>
      <c r="D478" s="4"/>
    </row>
    <row r="479" spans="2:4">
      <c r="B479" s="4"/>
      <c r="C479" s="4"/>
      <c r="D479" s="4"/>
    </row>
    <row r="480" spans="2:4">
      <c r="B480" s="4"/>
      <c r="C480" s="4"/>
      <c r="D480" s="4"/>
    </row>
    <row r="481" spans="2:4">
      <c r="B481" s="4"/>
      <c r="C481" s="4"/>
      <c r="D481" s="4"/>
    </row>
    <row r="482" spans="2:4">
      <c r="B482" s="4"/>
      <c r="C482" s="4"/>
      <c r="D482" s="4"/>
    </row>
    <row r="483" spans="2:4">
      <c r="B483" s="4"/>
      <c r="C483" s="4"/>
      <c r="D483" s="4"/>
    </row>
    <row r="484" spans="2:4">
      <c r="B484" s="4"/>
      <c r="C484" s="4"/>
      <c r="D484" s="4"/>
    </row>
    <row r="485" spans="2:4">
      <c r="B485" s="4"/>
      <c r="C485" s="4"/>
      <c r="D485" s="4"/>
    </row>
    <row r="486" spans="2:4">
      <c r="B486" s="4"/>
      <c r="C486" s="4"/>
      <c r="D486" s="4"/>
    </row>
    <row r="487" spans="2:4">
      <c r="B487" s="4"/>
      <c r="C487" s="4"/>
      <c r="D487" s="4"/>
    </row>
    <row r="488" spans="2:4">
      <c r="B488" s="4"/>
      <c r="C488" s="4"/>
      <c r="D488" s="4"/>
    </row>
    <row r="489" spans="2:4">
      <c r="B489" s="4"/>
      <c r="C489" s="4"/>
      <c r="D489" s="4"/>
    </row>
    <row r="490" spans="2:4">
      <c r="B490" s="4"/>
      <c r="C490" s="4"/>
      <c r="D490" s="4"/>
    </row>
    <row r="491" spans="2:4">
      <c r="B491" s="4"/>
      <c r="C491" s="4"/>
      <c r="D491" s="4"/>
    </row>
    <row r="492" spans="2:4">
      <c r="B492" s="4"/>
      <c r="C492" s="4"/>
      <c r="D492" s="4"/>
    </row>
    <row r="493" spans="2:4">
      <c r="B493" s="4"/>
      <c r="C493" s="4"/>
      <c r="D493" s="4"/>
    </row>
    <row r="494" spans="2:4">
      <c r="B494" s="4"/>
      <c r="C494" s="4"/>
      <c r="D494" s="4"/>
    </row>
    <row r="495" spans="2:4">
      <c r="B495" s="4"/>
      <c r="C495" s="4"/>
      <c r="D495" s="4"/>
    </row>
    <row r="496" spans="2:4">
      <c r="B496" s="4"/>
      <c r="C496" s="4"/>
      <c r="D496" s="4"/>
    </row>
    <row r="497" spans="2:4">
      <c r="B497" s="4"/>
      <c r="C497" s="4"/>
      <c r="D497" s="4"/>
    </row>
    <row r="498" spans="2:4">
      <c r="B498" s="4"/>
      <c r="C498" s="4"/>
      <c r="D498" s="4"/>
    </row>
    <row r="499" spans="2:4">
      <c r="B499" s="4"/>
      <c r="C499" s="4"/>
      <c r="D499" s="4"/>
    </row>
    <row r="500" spans="2:4">
      <c r="B500" s="4"/>
      <c r="C500" s="4"/>
      <c r="D500" s="4"/>
    </row>
    <row r="501" spans="2:4">
      <c r="B501" s="4"/>
      <c r="C501" s="4"/>
      <c r="D501" s="4"/>
    </row>
    <row r="502" spans="2:4">
      <c r="B502" s="4"/>
      <c r="C502" s="4"/>
      <c r="D502" s="4"/>
    </row>
    <row r="503" spans="2:4">
      <c r="B503" s="4"/>
      <c r="C503" s="4"/>
      <c r="D503" s="4"/>
    </row>
    <row r="504" spans="2:4">
      <c r="B504" s="4"/>
      <c r="C504" s="4"/>
      <c r="D504" s="4"/>
    </row>
    <row r="505" spans="2:4">
      <c r="B505" s="4"/>
      <c r="C505" s="4"/>
      <c r="D505" s="4"/>
    </row>
    <row r="506" spans="2:4">
      <c r="B506" s="4"/>
      <c r="C506" s="4"/>
      <c r="D506" s="4"/>
    </row>
    <row r="507" spans="2:4">
      <c r="B507" s="4"/>
      <c r="C507" s="4"/>
      <c r="D507" s="4"/>
    </row>
    <row r="508" spans="2:4">
      <c r="B508" s="4"/>
      <c r="C508" s="4"/>
      <c r="D508" s="4"/>
    </row>
    <row r="509" spans="2:4">
      <c r="B509" s="4"/>
      <c r="C509" s="4"/>
      <c r="D509" s="4"/>
    </row>
    <row r="510" spans="2:4">
      <c r="B510" s="4"/>
      <c r="C510" s="4"/>
      <c r="D510" s="4"/>
    </row>
    <row r="511" spans="2:4">
      <c r="B511" s="4"/>
      <c r="C511" s="4"/>
      <c r="D511" s="4"/>
    </row>
    <row r="512" spans="2:4">
      <c r="B512" s="4"/>
      <c r="C512" s="4"/>
      <c r="D512" s="4"/>
    </row>
    <row r="513" spans="2:4">
      <c r="B513" s="4"/>
      <c r="C513" s="4"/>
      <c r="D513" s="4"/>
    </row>
    <row r="514" spans="2:4">
      <c r="B514" s="4"/>
      <c r="C514" s="4"/>
      <c r="D514" s="4"/>
    </row>
    <row r="515" spans="2:4">
      <c r="B515" s="4"/>
      <c r="C515" s="4"/>
      <c r="D51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ОГЛАВЛЕНИЕ</vt:lpstr>
      <vt:lpstr>Считыватели</vt:lpstr>
      <vt:lpstr>Аксессуары</vt:lpstr>
      <vt:lpstr>Мобильный доступ</vt:lpstr>
      <vt:lpstr>Карты SEOS</vt:lpstr>
      <vt:lpstr>Карты iCLASS SE</vt:lpstr>
      <vt:lpstr>Карты iCLASS</vt:lpstr>
      <vt:lpstr>Карты Mifare</vt:lpstr>
      <vt:lpstr>Карты UHF</vt:lpstr>
      <vt:lpstr>Карты PROX</vt:lpstr>
      <vt:lpstr>Программирование</vt:lpstr>
      <vt:lpstr>Рекомендации</vt:lpstr>
      <vt:lpstr>ПОЛНЫЙ ПРАЙС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s-gordeev@smartsecurity.kz</dc:creator>
  <cp:lastModifiedBy>s-gordeev@smartsecurity.kz</cp:lastModifiedBy>
  <dcterms:created xsi:type="dcterms:W3CDTF">2025-08-18T10:32:02Z</dcterms:created>
  <dcterms:modified xsi:type="dcterms:W3CDTF">2025-12-11T06:13:30Z</dcterms:modified>
</cp:coreProperties>
</file>